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ultimedia\Promotion\DeepWatMex\Thesis\Diss_Veroeffentlichung\Digital appendices\App.2-pumping tests\"/>
    </mc:Choice>
  </mc:AlternateContent>
  <xr:revisionPtr revIDLastSave="0" documentId="13_ncr:1_{4E14F6A9-C2DD-4DE3-B304-E1DE1277C441}" xr6:coauthVersionLast="40" xr6:coauthVersionMax="40" xr10:uidLastSave="{00000000-0000-0000-0000-000000000000}"/>
  <bookViews>
    <workbookView xWindow="-4140" yWindow="570" windowWidth="28680" windowHeight="14115" activeTab="1" xr2:uid="{00000000-000D-0000-FFFF-FFFF00000000}"/>
  </bookViews>
  <sheets>
    <sheet name="well data" sheetId="1" r:id="rId1"/>
    <sheet name="data Nuevo Loredo" sheetId="4" r:id="rId2"/>
    <sheet name="data Los Pardillo III" sheetId="5" r:id="rId3"/>
    <sheet name="Prueba1-4-5 Conagua" sheetId="6" r:id="rId4"/>
    <sheet name="summary-results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6" l="1"/>
  <c r="K10" i="6"/>
  <c r="K11" i="6"/>
  <c r="K12" i="6"/>
  <c r="K13" i="6"/>
  <c r="K14" i="6"/>
  <c r="K15" i="6"/>
  <c r="K16" i="6"/>
  <c r="K17" i="6"/>
  <c r="K18" i="6"/>
  <c r="K19" i="6"/>
  <c r="K8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5" i="6"/>
  <c r="D39" i="7" l="1"/>
  <c r="D38" i="7"/>
  <c r="D19" i="7"/>
  <c r="D31" i="7"/>
  <c r="D18" i="7" l="1"/>
  <c r="D15" i="7"/>
  <c r="D11" i="7"/>
  <c r="D35" i="7" l="1"/>
  <c r="D46" i="7" l="1"/>
  <c r="D61" i="7"/>
  <c r="D57" i="7"/>
  <c r="D50" i="7"/>
  <c r="I45" i="5" l="1"/>
  <c r="I44" i="5"/>
  <c r="I43" i="5"/>
  <c r="I42" i="5"/>
  <c r="I41" i="5"/>
  <c r="I40" i="5"/>
  <c r="C40" i="5"/>
  <c r="I39" i="5"/>
  <c r="C39" i="5"/>
  <c r="I38" i="5"/>
  <c r="C38" i="5"/>
  <c r="I37" i="5"/>
  <c r="C37" i="5"/>
  <c r="I36" i="5"/>
  <c r="C36" i="5"/>
  <c r="I35" i="5"/>
  <c r="C35" i="5"/>
  <c r="I34" i="5"/>
  <c r="C34" i="5"/>
  <c r="I33" i="5"/>
  <c r="C33" i="5"/>
  <c r="I32" i="5"/>
  <c r="C32" i="5"/>
  <c r="I31" i="5"/>
  <c r="C31" i="5"/>
  <c r="I30" i="5"/>
  <c r="C30" i="5"/>
  <c r="I29" i="5"/>
  <c r="C29" i="5"/>
  <c r="C28" i="5"/>
  <c r="I27" i="5"/>
  <c r="C27" i="5"/>
  <c r="I26" i="5"/>
  <c r="C26" i="5"/>
  <c r="I25" i="5"/>
  <c r="C25" i="5"/>
  <c r="I24" i="5"/>
  <c r="C24" i="5"/>
  <c r="I23" i="5"/>
  <c r="I22" i="5"/>
  <c r="C22" i="5"/>
  <c r="I21" i="5"/>
  <c r="C21" i="5"/>
  <c r="I20" i="5"/>
  <c r="C20" i="5"/>
  <c r="I19" i="5"/>
  <c r="C19" i="5"/>
  <c r="I18" i="5"/>
  <c r="C18" i="5"/>
  <c r="I17" i="5"/>
  <c r="C17" i="5"/>
  <c r="I16" i="5"/>
  <c r="C16" i="5"/>
  <c r="I15" i="5"/>
  <c r="C15" i="5"/>
  <c r="I14" i="5"/>
  <c r="C14" i="5"/>
  <c r="I13" i="5"/>
  <c r="C13" i="5"/>
  <c r="I12" i="5"/>
  <c r="C12" i="5"/>
  <c r="I11" i="5"/>
  <c r="C11" i="5"/>
  <c r="I10" i="5"/>
  <c r="C10" i="5"/>
  <c r="I9" i="5"/>
  <c r="C9" i="5"/>
  <c r="I8" i="5"/>
  <c r="C8" i="5"/>
  <c r="I7" i="5"/>
  <c r="C7" i="5"/>
  <c r="I6" i="5"/>
  <c r="C6" i="5"/>
  <c r="I5" i="5"/>
  <c r="C5" i="5"/>
  <c r="I4" i="5"/>
  <c r="C4" i="5"/>
  <c r="B56" i="4" l="1"/>
  <c r="B57" i="4"/>
  <c r="I52" i="4"/>
  <c r="C52" i="4"/>
  <c r="I51" i="4"/>
  <c r="C51" i="4"/>
  <c r="I50" i="4"/>
  <c r="C50" i="4"/>
  <c r="I49" i="4"/>
  <c r="C49" i="4"/>
  <c r="I48" i="4"/>
  <c r="C48" i="4"/>
  <c r="I47" i="4"/>
  <c r="C47" i="4"/>
  <c r="I46" i="4"/>
  <c r="C46" i="4"/>
  <c r="I45" i="4"/>
  <c r="C45" i="4"/>
  <c r="I44" i="4"/>
  <c r="C44" i="4"/>
  <c r="I43" i="4"/>
  <c r="C43" i="4"/>
  <c r="I42" i="4"/>
  <c r="C42" i="4"/>
  <c r="I41" i="4"/>
  <c r="C41" i="4"/>
  <c r="I40" i="4"/>
  <c r="C40" i="4"/>
  <c r="I39" i="4"/>
  <c r="C39" i="4"/>
  <c r="I38" i="4"/>
  <c r="C38" i="4"/>
  <c r="I37" i="4"/>
  <c r="C37" i="4"/>
  <c r="I36" i="4"/>
  <c r="C36" i="4"/>
  <c r="I35" i="4"/>
  <c r="I34" i="4"/>
  <c r="I33" i="4"/>
  <c r="I32" i="4"/>
  <c r="I31" i="4"/>
  <c r="I29" i="4"/>
  <c r="C29" i="4"/>
  <c r="I28" i="4"/>
  <c r="C28" i="4"/>
  <c r="I27" i="4"/>
  <c r="C27" i="4"/>
  <c r="I26" i="4"/>
  <c r="C26" i="4"/>
  <c r="I25" i="4"/>
  <c r="C25" i="4"/>
  <c r="I24" i="4"/>
  <c r="C24" i="4"/>
  <c r="I23" i="4"/>
  <c r="C23" i="4"/>
  <c r="I22" i="4"/>
  <c r="C22" i="4"/>
  <c r="I21" i="4"/>
  <c r="C21" i="4"/>
  <c r="I20" i="4"/>
  <c r="C20" i="4"/>
  <c r="I19" i="4"/>
  <c r="C19" i="4"/>
  <c r="I18" i="4"/>
  <c r="C18" i="4"/>
  <c r="I17" i="4"/>
  <c r="C17" i="4"/>
  <c r="I16" i="4"/>
  <c r="C16" i="4"/>
  <c r="I15" i="4"/>
  <c r="C15" i="4"/>
  <c r="I14" i="4"/>
  <c r="C14" i="4"/>
  <c r="I13" i="4"/>
  <c r="C13" i="4"/>
  <c r="I12" i="4"/>
  <c r="C12" i="4"/>
  <c r="I11" i="4"/>
  <c r="C11" i="4"/>
  <c r="I10" i="4"/>
  <c r="C10" i="4"/>
  <c r="I9" i="4"/>
  <c r="C9" i="4"/>
  <c r="I8" i="4"/>
  <c r="C8" i="4"/>
  <c r="I7" i="4"/>
  <c r="C7" i="4"/>
  <c r="I6" i="4"/>
  <c r="C6" i="4"/>
</calcChain>
</file>

<file path=xl/sharedStrings.xml><?xml version="1.0" encoding="utf-8"?>
<sst xmlns="http://schemas.openxmlformats.org/spreadsheetml/2006/main" count="190" uniqueCount="60">
  <si>
    <t>Los Pardillos III</t>
  </si>
  <si>
    <t>-</t>
  </si>
  <si>
    <t>X</t>
  </si>
  <si>
    <t>Y</t>
  </si>
  <si>
    <t>depth of watertable [m]</t>
  </si>
  <si>
    <t>well depth [m]</t>
  </si>
  <si>
    <t>pumping depth [m]</t>
  </si>
  <si>
    <t>radius [m]</t>
  </si>
  <si>
    <t>water column [m]</t>
  </si>
  <si>
    <t>pumping well</t>
  </si>
  <si>
    <t>observation well</t>
  </si>
  <si>
    <t>Rancho Nuevo Loredo</t>
  </si>
  <si>
    <t>distance [m]</t>
  </si>
  <si>
    <t>total drawdown [m]</t>
  </si>
  <si>
    <t>pumping time [min]</t>
  </si>
  <si>
    <t>mean pumping rate [L/s]</t>
  </si>
  <si>
    <t>elevation [m asl]</t>
  </si>
  <si>
    <t>paramter/location</t>
  </si>
  <si>
    <t>Observation well</t>
  </si>
  <si>
    <t>Pumping well</t>
  </si>
  <si>
    <t>outlier</t>
  </si>
  <si>
    <t>time [s]</t>
  </si>
  <si>
    <t>depth [m]</t>
  </si>
  <si>
    <t>drawdown [m]</t>
  </si>
  <si>
    <t>recovery</t>
  </si>
  <si>
    <t>drawdown</t>
  </si>
  <si>
    <t>median</t>
  </si>
  <si>
    <t>mean</t>
  </si>
  <si>
    <t>discharge [m³/s]</t>
  </si>
  <si>
    <t>Start evaluation with drawdown at observation well at 120 s</t>
  </si>
  <si>
    <t>drawdown discharge</t>
  </si>
  <si>
    <t>Temp. [°C]</t>
  </si>
  <si>
    <t xml:space="preserve"> T [°C]</t>
  </si>
  <si>
    <t>mean values</t>
  </si>
  <si>
    <t>parameter/location</t>
  </si>
  <si>
    <t>80-100</t>
  </si>
  <si>
    <t>note</t>
  </si>
  <si>
    <t>creek in 5m distance</t>
  </si>
  <si>
    <t>Prueba4</t>
  </si>
  <si>
    <t>Prueba1</t>
  </si>
  <si>
    <t>Prueba5</t>
  </si>
  <si>
    <t>*</t>
  </si>
  <si>
    <t>*at 3600 s: values do not fit</t>
  </si>
  <si>
    <t>Chapuis</t>
  </si>
  <si>
    <t>Nuevo Loredo</t>
  </si>
  <si>
    <t>Cooper &amp; Jakob I (HydroTec)</t>
  </si>
  <si>
    <t>Cooper &amp; Jakob I (manual)</t>
  </si>
  <si>
    <t>Theis recovery</t>
  </si>
  <si>
    <t>Transmissivity  [m²/s]</t>
  </si>
  <si>
    <t>mean value</t>
  </si>
  <si>
    <t>saturated depth [m]</t>
  </si>
  <si>
    <t>comply u&lt;0.1</t>
  </si>
  <si>
    <t>Theis recovery (only observation well - poor adaption pumping well)</t>
  </si>
  <si>
    <t>Storage coefficient</t>
  </si>
  <si>
    <t xml:space="preserve">Hydraulic conductivity </t>
  </si>
  <si>
    <t>Cooper &amp; Jakob I (manual) - drawdown</t>
  </si>
  <si>
    <t>Cooper &amp; Jakob I (manual) - recovery</t>
  </si>
  <si>
    <t>evaluation of the recovery is not possible</t>
  </si>
  <si>
    <t>very shallow</t>
  </si>
  <si>
    <t>does not entirely comply with u&lt;0.1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</si>
</sst>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00B05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i/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02">
    <xf numFmtId="0" fontId="0" fillId="0" borderId="0" xfId="0"/>
    <xf numFmtId="0" fontId="0" fillId="0" borderId="0" xfId="0"/>
    <xf numFmtId="0" fontId="0" fillId="0" borderId="14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/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Fill="1" applyBorder="1"/>
    <xf numFmtId="0" fontId="0" fillId="0" borderId="0" xfId="0" applyBorder="1" applyAlignment="1">
      <alignment horizontal="center" vertical="center"/>
    </xf>
    <xf numFmtId="0" fontId="14" fillId="0" borderId="0" xfId="0" applyFont="1"/>
    <xf numFmtId="0" fontId="19" fillId="0" borderId="0" xfId="0" applyFont="1"/>
    <xf numFmtId="0" fontId="0" fillId="0" borderId="0" xfId="0" applyFill="1" applyBorder="1"/>
    <xf numFmtId="0" fontId="20" fillId="0" borderId="0" xfId="0" applyFont="1"/>
    <xf numFmtId="0" fontId="21" fillId="0" borderId="0" xfId="0" applyFont="1"/>
    <xf numFmtId="165" fontId="0" fillId="0" borderId="0" xfId="0" applyNumberFormat="1"/>
    <xf numFmtId="0" fontId="22" fillId="0" borderId="0" xfId="0" applyFont="1"/>
    <xf numFmtId="0" fontId="23" fillId="0" borderId="0" xfId="0" applyFont="1"/>
    <xf numFmtId="0" fontId="0" fillId="0" borderId="0" xfId="0" applyAlignment="1">
      <alignment horizontal="center"/>
    </xf>
    <xf numFmtId="0" fontId="0" fillId="33" borderId="0" xfId="0" applyFill="1"/>
    <xf numFmtId="0" fontId="0" fillId="34" borderId="0" xfId="0" applyFill="1"/>
    <xf numFmtId="11" fontId="0" fillId="0" borderId="0" xfId="0" applyNumberFormat="1"/>
    <xf numFmtId="0" fontId="24" fillId="0" borderId="0" xfId="0" applyFont="1"/>
    <xf numFmtId="0" fontId="0" fillId="0" borderId="0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7" xfId="0" applyFill="1" applyBorder="1"/>
    <xf numFmtId="0" fontId="0" fillId="0" borderId="16" xfId="0" applyBorder="1"/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 wrapText="1"/>
    </xf>
    <xf numFmtId="14" fontId="0" fillId="0" borderId="19" xfId="0" applyNumberFormat="1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6" fillId="0" borderId="0" xfId="0" applyFont="1"/>
    <xf numFmtId="0" fontId="25" fillId="0" borderId="0" xfId="0" applyFont="1"/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6" fillId="0" borderId="0" xfId="0" applyFont="1"/>
    <xf numFmtId="0" fontId="26" fillId="0" borderId="0" xfId="0" applyFont="1" applyFill="1"/>
    <xf numFmtId="0" fontId="27" fillId="0" borderId="10" xfId="0" applyFont="1" applyFill="1" applyBorder="1"/>
    <xf numFmtId="0" fontId="26" fillId="0" borderId="11" xfId="0" applyFont="1" applyFill="1" applyBorder="1"/>
    <xf numFmtId="0" fontId="26" fillId="0" borderId="12" xfId="0" applyFont="1" applyFill="1" applyBorder="1"/>
    <xf numFmtId="0" fontId="27" fillId="0" borderId="0" xfId="0" applyFont="1"/>
    <xf numFmtId="0" fontId="28" fillId="0" borderId="13" xfId="0" applyFont="1" applyFill="1" applyBorder="1"/>
    <xf numFmtId="0" fontId="26" fillId="0" borderId="0" xfId="0" applyFont="1" applyFill="1" applyBorder="1"/>
    <xf numFmtId="0" fontId="26" fillId="0" borderId="14" xfId="0" applyFont="1" applyFill="1" applyBorder="1"/>
    <xf numFmtId="0" fontId="26" fillId="0" borderId="13" xfId="0" applyFont="1" applyFill="1" applyBorder="1"/>
    <xf numFmtId="11" fontId="29" fillId="0" borderId="0" xfId="0" applyNumberFormat="1" applyFont="1" applyFill="1" applyBorder="1"/>
    <xf numFmtId="11" fontId="26" fillId="0" borderId="0" xfId="0" applyNumberFormat="1" applyFont="1" applyFill="1" applyBorder="1"/>
    <xf numFmtId="0" fontId="27" fillId="0" borderId="13" xfId="0" applyFont="1" applyFill="1" applyBorder="1"/>
    <xf numFmtId="0" fontId="27" fillId="0" borderId="0" xfId="0" applyFont="1" applyFill="1" applyBorder="1"/>
    <xf numFmtId="11" fontId="27" fillId="0" borderId="0" xfId="0" applyNumberFormat="1" applyFont="1" applyFill="1" applyBorder="1"/>
    <xf numFmtId="0" fontId="26" fillId="0" borderId="15" xfId="0" applyFont="1" applyFill="1" applyBorder="1"/>
    <xf numFmtId="0" fontId="26" fillId="0" borderId="16" xfId="0" applyFont="1" applyFill="1" applyBorder="1"/>
    <xf numFmtId="0" fontId="26" fillId="0" borderId="17" xfId="0" applyFont="1" applyFill="1" applyBorder="1"/>
    <xf numFmtId="0" fontId="27" fillId="0" borderId="10" xfId="0" applyFont="1" applyBorder="1"/>
    <xf numFmtId="0" fontId="30" fillId="0" borderId="11" xfId="0" applyFont="1" applyFill="1" applyBorder="1"/>
    <xf numFmtId="0" fontId="30" fillId="0" borderId="0" xfId="0" applyFont="1" applyFill="1" applyBorder="1"/>
    <xf numFmtId="0" fontId="27" fillId="0" borderId="15" xfId="0" applyFont="1" applyFill="1" applyBorder="1"/>
    <xf numFmtId="0" fontId="27" fillId="0" borderId="0" xfId="0" applyFont="1" applyFill="1"/>
    <xf numFmtId="11" fontId="26" fillId="0" borderId="0" xfId="0" applyNumberFormat="1" applyFont="1" applyFill="1"/>
    <xf numFmtId="11" fontId="27" fillId="0" borderId="16" xfId="0" applyNumberFormat="1" applyFont="1" applyFill="1" applyBorder="1"/>
    <xf numFmtId="0" fontId="29" fillId="0" borderId="0" xfId="0" applyFont="1" applyFill="1" applyBorder="1"/>
    <xf numFmtId="0" fontId="28" fillId="0" borderId="14" xfId="0" applyFont="1" applyFill="1" applyBorder="1"/>
    <xf numFmtId="11" fontId="26" fillId="0" borderId="11" xfId="0" applyNumberFormat="1" applyFont="1" applyFill="1" applyBorder="1"/>
    <xf numFmtId="0" fontId="31" fillId="0" borderId="12" xfId="0" applyFont="1" applyFill="1" applyBorder="1"/>
    <xf numFmtId="0" fontId="26" fillId="0" borderId="0" xfId="0" applyNumberFormat="1" applyFont="1" applyFill="1" applyBorder="1"/>
    <xf numFmtId="0" fontId="26" fillId="0" borderId="13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0" fillId="0" borderId="19" xfId="0" applyBorder="1"/>
    <xf numFmtId="11" fontId="26" fillId="0" borderId="0" xfId="0" applyNumberFormat="1" applyFont="1"/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7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Alignment="1">
      <alignment horizontal="center" vertical="center" textRotation="90"/>
    </xf>
    <xf numFmtId="0" fontId="26" fillId="0" borderId="13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rmal 3" xfId="42" xr:uid="{00000000-0005-0000-0000-00001F000000}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23980894122638E-2"/>
          <c:y val="2.5836774370283366E-2"/>
          <c:w val="0.86154938337297515"/>
          <c:h val="0.91318124056902394"/>
        </c:manualLayout>
      </c:layout>
      <c:scatterChart>
        <c:scatterStyle val="lineMarker"/>
        <c:varyColors val="0"/>
        <c:ser>
          <c:idx val="0"/>
          <c:order val="0"/>
          <c:tx>
            <c:v>pumping well</c:v>
          </c:tx>
          <c:spPr>
            <a:ln w="28575">
              <a:solidFill>
                <a:schemeClr val="accent1"/>
              </a:solidFill>
            </a:ln>
          </c:spPr>
          <c:xVal>
            <c:numRef>
              <c:f>('data Nuevo Loredo'!$A$5:$A$29,'data Nuevo Loredo'!$A$31:$A$52)</c:f>
              <c:numCache>
                <c:formatCode>General</c:formatCode>
                <c:ptCount val="4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240</c:v>
                </c:pt>
                <c:pt idx="8">
                  <c:v>300</c:v>
                </c:pt>
                <c:pt idx="9">
                  <c:v>360</c:v>
                </c:pt>
                <c:pt idx="10">
                  <c:v>480</c:v>
                </c:pt>
                <c:pt idx="11">
                  <c:v>600</c:v>
                </c:pt>
                <c:pt idx="12">
                  <c:v>720</c:v>
                </c:pt>
                <c:pt idx="13">
                  <c:v>900</c:v>
                </c:pt>
                <c:pt idx="14">
                  <c:v>1200</c:v>
                </c:pt>
                <c:pt idx="15">
                  <c:v>1500</c:v>
                </c:pt>
                <c:pt idx="16">
                  <c:v>1800</c:v>
                </c:pt>
                <c:pt idx="17">
                  <c:v>2700</c:v>
                </c:pt>
                <c:pt idx="18">
                  <c:v>3600</c:v>
                </c:pt>
                <c:pt idx="19">
                  <c:v>5400</c:v>
                </c:pt>
                <c:pt idx="20">
                  <c:v>7200</c:v>
                </c:pt>
                <c:pt idx="21">
                  <c:v>10800</c:v>
                </c:pt>
                <c:pt idx="22">
                  <c:v>14400</c:v>
                </c:pt>
                <c:pt idx="23">
                  <c:v>18000</c:v>
                </c:pt>
                <c:pt idx="24">
                  <c:v>21600</c:v>
                </c:pt>
                <c:pt idx="25">
                  <c:v>21615</c:v>
                </c:pt>
                <c:pt idx="26">
                  <c:v>21630</c:v>
                </c:pt>
                <c:pt idx="27">
                  <c:v>21645</c:v>
                </c:pt>
                <c:pt idx="28">
                  <c:v>21660</c:v>
                </c:pt>
                <c:pt idx="29">
                  <c:v>21720</c:v>
                </c:pt>
                <c:pt idx="30">
                  <c:v>21780</c:v>
                </c:pt>
                <c:pt idx="31">
                  <c:v>21840</c:v>
                </c:pt>
                <c:pt idx="32">
                  <c:v>21900</c:v>
                </c:pt>
                <c:pt idx="33">
                  <c:v>21960</c:v>
                </c:pt>
                <c:pt idx="34">
                  <c:v>22080</c:v>
                </c:pt>
                <c:pt idx="35">
                  <c:v>22200</c:v>
                </c:pt>
                <c:pt idx="36">
                  <c:v>22320</c:v>
                </c:pt>
                <c:pt idx="37">
                  <c:v>22500</c:v>
                </c:pt>
                <c:pt idx="38">
                  <c:v>22800</c:v>
                </c:pt>
                <c:pt idx="39">
                  <c:v>23100</c:v>
                </c:pt>
                <c:pt idx="40">
                  <c:v>23400</c:v>
                </c:pt>
                <c:pt idx="41">
                  <c:v>24300</c:v>
                </c:pt>
                <c:pt idx="42">
                  <c:v>25200</c:v>
                </c:pt>
                <c:pt idx="43">
                  <c:v>27000</c:v>
                </c:pt>
                <c:pt idx="44">
                  <c:v>28800</c:v>
                </c:pt>
                <c:pt idx="45">
                  <c:v>32400</c:v>
                </c:pt>
                <c:pt idx="46">
                  <c:v>64800</c:v>
                </c:pt>
              </c:numCache>
            </c:numRef>
          </c:xVal>
          <c:yVal>
            <c:numRef>
              <c:f>('data Nuevo Loredo'!$C$5:$C$29,'data Nuevo Loredo'!$C$36:$C$52)</c:f>
              <c:numCache>
                <c:formatCode>General</c:formatCode>
                <c:ptCount val="42"/>
                <c:pt idx="0">
                  <c:v>0</c:v>
                </c:pt>
                <c:pt idx="1">
                  <c:v>11.540000000000006</c:v>
                </c:pt>
                <c:pt idx="2">
                  <c:v>13.849999999999994</c:v>
                </c:pt>
                <c:pt idx="3">
                  <c:v>15.700000000000003</c:v>
                </c:pt>
                <c:pt idx="4">
                  <c:v>17.560000000000002</c:v>
                </c:pt>
                <c:pt idx="5">
                  <c:v>22.379999999999995</c:v>
                </c:pt>
                <c:pt idx="6">
                  <c:v>25.14</c:v>
                </c:pt>
                <c:pt idx="7">
                  <c:v>27.040000000000006</c:v>
                </c:pt>
                <c:pt idx="8">
                  <c:v>28.269999999999996</c:v>
                </c:pt>
                <c:pt idx="9">
                  <c:v>29.090000000000003</c:v>
                </c:pt>
                <c:pt idx="10">
                  <c:v>30.700000000000003</c:v>
                </c:pt>
                <c:pt idx="11">
                  <c:v>30.849999999999994</c:v>
                </c:pt>
                <c:pt idx="12">
                  <c:v>31.409999999999997</c:v>
                </c:pt>
                <c:pt idx="13">
                  <c:v>31.92</c:v>
                </c:pt>
                <c:pt idx="14">
                  <c:v>32.53</c:v>
                </c:pt>
                <c:pt idx="15">
                  <c:v>33.010000000000005</c:v>
                </c:pt>
                <c:pt idx="16">
                  <c:v>33.33</c:v>
                </c:pt>
                <c:pt idx="17">
                  <c:v>34.099999999999994</c:v>
                </c:pt>
                <c:pt idx="18">
                  <c:v>34.61</c:v>
                </c:pt>
                <c:pt idx="19">
                  <c:v>35.349999999999994</c:v>
                </c:pt>
                <c:pt idx="20">
                  <c:v>35.909999999999997</c:v>
                </c:pt>
                <c:pt idx="21">
                  <c:v>36.730000000000004</c:v>
                </c:pt>
                <c:pt idx="22">
                  <c:v>34.659999999999997</c:v>
                </c:pt>
                <c:pt idx="23">
                  <c:v>37.650000000000006</c:v>
                </c:pt>
                <c:pt idx="24">
                  <c:v>36.540000000000006</c:v>
                </c:pt>
                <c:pt idx="25">
                  <c:v>10.769999999999996</c:v>
                </c:pt>
                <c:pt idx="26">
                  <c:v>10.61</c:v>
                </c:pt>
                <c:pt idx="27">
                  <c:v>10.280000000000001</c:v>
                </c:pt>
                <c:pt idx="28">
                  <c:v>10.049999999999997</c:v>
                </c:pt>
                <c:pt idx="29">
                  <c:v>9.61</c:v>
                </c:pt>
                <c:pt idx="30">
                  <c:v>9.2600000000000051</c:v>
                </c:pt>
                <c:pt idx="31">
                  <c:v>9</c:v>
                </c:pt>
                <c:pt idx="32">
                  <c:v>8.6800000000000068</c:v>
                </c:pt>
                <c:pt idx="33">
                  <c:v>8.3100000000000023</c:v>
                </c:pt>
                <c:pt idx="34">
                  <c:v>8.0300000000000011</c:v>
                </c:pt>
                <c:pt idx="35">
                  <c:v>7.8100000000000023</c:v>
                </c:pt>
                <c:pt idx="36">
                  <c:v>7.3599999999999994</c:v>
                </c:pt>
                <c:pt idx="37">
                  <c:v>7.0699999999999932</c:v>
                </c:pt>
                <c:pt idx="38">
                  <c:v>6.6500000000000057</c:v>
                </c:pt>
                <c:pt idx="39">
                  <c:v>6.3700000000000045</c:v>
                </c:pt>
                <c:pt idx="40">
                  <c:v>6.1500000000000057</c:v>
                </c:pt>
                <c:pt idx="41">
                  <c:v>5.9899999999999949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45-4A49-A256-CA27D55AB717}"/>
            </c:ext>
          </c:extLst>
        </c:ser>
        <c:ser>
          <c:idx val="1"/>
          <c:order val="1"/>
          <c:tx>
            <c:v>observation well</c:v>
          </c:tx>
          <c:spPr>
            <a:ln w="28575">
              <a:solidFill>
                <a:schemeClr val="accent2"/>
              </a:solidFill>
            </a:ln>
          </c:spPr>
          <c:xVal>
            <c:numRef>
              <c:f>'data Nuevo Loredo'!$G$5:$G$52</c:f>
              <c:numCache>
                <c:formatCode>General</c:formatCode>
                <c:ptCount val="4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240</c:v>
                </c:pt>
                <c:pt idx="8">
                  <c:v>300</c:v>
                </c:pt>
                <c:pt idx="9">
                  <c:v>360</c:v>
                </c:pt>
                <c:pt idx="10">
                  <c:v>480</c:v>
                </c:pt>
                <c:pt idx="11">
                  <c:v>600</c:v>
                </c:pt>
                <c:pt idx="12">
                  <c:v>720</c:v>
                </c:pt>
                <c:pt idx="13">
                  <c:v>900</c:v>
                </c:pt>
                <c:pt idx="14">
                  <c:v>1200</c:v>
                </c:pt>
                <c:pt idx="15">
                  <c:v>1500</c:v>
                </c:pt>
                <c:pt idx="16">
                  <c:v>1800</c:v>
                </c:pt>
                <c:pt idx="17">
                  <c:v>2700</c:v>
                </c:pt>
                <c:pt idx="18">
                  <c:v>3600</c:v>
                </c:pt>
                <c:pt idx="19">
                  <c:v>5400</c:v>
                </c:pt>
                <c:pt idx="20">
                  <c:v>7200</c:v>
                </c:pt>
                <c:pt idx="21">
                  <c:v>10800</c:v>
                </c:pt>
                <c:pt idx="22">
                  <c:v>14400</c:v>
                </c:pt>
                <c:pt idx="23">
                  <c:v>18000</c:v>
                </c:pt>
                <c:pt idx="24">
                  <c:v>21600</c:v>
                </c:pt>
                <c:pt idx="26">
                  <c:v>21615</c:v>
                </c:pt>
                <c:pt idx="27">
                  <c:v>21630</c:v>
                </c:pt>
                <c:pt idx="28">
                  <c:v>21645</c:v>
                </c:pt>
                <c:pt idx="29">
                  <c:v>21660</c:v>
                </c:pt>
                <c:pt idx="30">
                  <c:v>21720</c:v>
                </c:pt>
                <c:pt idx="31">
                  <c:v>21780</c:v>
                </c:pt>
                <c:pt idx="32">
                  <c:v>21840</c:v>
                </c:pt>
                <c:pt idx="33">
                  <c:v>21900</c:v>
                </c:pt>
                <c:pt idx="34">
                  <c:v>21960</c:v>
                </c:pt>
                <c:pt idx="35">
                  <c:v>22080</c:v>
                </c:pt>
                <c:pt idx="36">
                  <c:v>22200</c:v>
                </c:pt>
                <c:pt idx="37">
                  <c:v>22320</c:v>
                </c:pt>
                <c:pt idx="38">
                  <c:v>22500</c:v>
                </c:pt>
                <c:pt idx="39">
                  <c:v>22800</c:v>
                </c:pt>
                <c:pt idx="40">
                  <c:v>23100</c:v>
                </c:pt>
                <c:pt idx="41">
                  <c:v>23400</c:v>
                </c:pt>
                <c:pt idx="42">
                  <c:v>24300</c:v>
                </c:pt>
                <c:pt idx="43">
                  <c:v>25200</c:v>
                </c:pt>
                <c:pt idx="44">
                  <c:v>27000</c:v>
                </c:pt>
                <c:pt idx="45">
                  <c:v>28800</c:v>
                </c:pt>
                <c:pt idx="46">
                  <c:v>32400</c:v>
                </c:pt>
                <c:pt idx="47">
                  <c:v>64800</c:v>
                </c:pt>
              </c:numCache>
            </c:numRef>
          </c:xVal>
          <c:yVal>
            <c:numRef>
              <c:f>'data Nuevo Loredo'!$I$5:$I$52</c:f>
              <c:numCache>
                <c:formatCode>General</c:formatCode>
                <c:ptCount val="48"/>
                <c:pt idx="0">
                  <c:v>0</c:v>
                </c:pt>
                <c:pt idx="1">
                  <c:v>1.0000000000005116E-2</c:v>
                </c:pt>
                <c:pt idx="2">
                  <c:v>1.9999999999996021E-2</c:v>
                </c:pt>
                <c:pt idx="3">
                  <c:v>4.0000000000006253E-2</c:v>
                </c:pt>
                <c:pt idx="4">
                  <c:v>7.000000000000739E-2</c:v>
                </c:pt>
                <c:pt idx="5">
                  <c:v>0.21999999999999886</c:v>
                </c:pt>
                <c:pt idx="6">
                  <c:v>0.37999999999999545</c:v>
                </c:pt>
                <c:pt idx="7">
                  <c:v>0.54999999999999716</c:v>
                </c:pt>
                <c:pt idx="8">
                  <c:v>0.73000000000000398</c:v>
                </c:pt>
                <c:pt idx="9">
                  <c:v>0.90000000000000568</c:v>
                </c:pt>
                <c:pt idx="10">
                  <c:v>1.2000000000000028</c:v>
                </c:pt>
                <c:pt idx="11">
                  <c:v>1.480000000000004</c:v>
                </c:pt>
                <c:pt idx="12">
                  <c:v>1.6800000000000068</c:v>
                </c:pt>
                <c:pt idx="13">
                  <c:v>1.9200000000000017</c:v>
                </c:pt>
                <c:pt idx="14">
                  <c:v>1.980000000000004</c:v>
                </c:pt>
                <c:pt idx="15">
                  <c:v>2.3200000000000074</c:v>
                </c:pt>
                <c:pt idx="16">
                  <c:v>2.4000000000000057</c:v>
                </c:pt>
                <c:pt idx="17">
                  <c:v>2.5300000000000011</c:v>
                </c:pt>
                <c:pt idx="18">
                  <c:v>2.6099999999999994</c:v>
                </c:pt>
                <c:pt idx="19">
                  <c:v>2.6800000000000068</c:v>
                </c:pt>
                <c:pt idx="20">
                  <c:v>2.730000000000004</c:v>
                </c:pt>
                <c:pt idx="21">
                  <c:v>2.7600000000000051</c:v>
                </c:pt>
                <c:pt idx="22">
                  <c:v>2.7800000000000011</c:v>
                </c:pt>
                <c:pt idx="23">
                  <c:v>2.8100000000000023</c:v>
                </c:pt>
                <c:pt idx="24">
                  <c:v>2.8299999999999983</c:v>
                </c:pt>
                <c:pt idx="26">
                  <c:v>2.6899999999999977</c:v>
                </c:pt>
                <c:pt idx="27">
                  <c:v>2.6700000000000017</c:v>
                </c:pt>
                <c:pt idx="28">
                  <c:v>2.6400000000000006</c:v>
                </c:pt>
                <c:pt idx="29">
                  <c:v>2.6099999999999994</c:v>
                </c:pt>
                <c:pt idx="30">
                  <c:v>2.4500000000000028</c:v>
                </c:pt>
                <c:pt idx="31">
                  <c:v>2.2900000000000063</c:v>
                </c:pt>
                <c:pt idx="32">
                  <c:v>2.1500000000000057</c:v>
                </c:pt>
                <c:pt idx="33">
                  <c:v>2.0100000000000051</c:v>
                </c:pt>
                <c:pt idx="34">
                  <c:v>1.8599999999999994</c:v>
                </c:pt>
                <c:pt idx="35">
                  <c:v>1.6899999999999977</c:v>
                </c:pt>
                <c:pt idx="36">
                  <c:v>1.519999999999996</c:v>
                </c:pt>
                <c:pt idx="37">
                  <c:v>1.3799999999999955</c:v>
                </c:pt>
                <c:pt idx="38">
                  <c:v>1.2199999999999989</c:v>
                </c:pt>
                <c:pt idx="39">
                  <c:v>1.0300000000000011</c:v>
                </c:pt>
                <c:pt idx="40">
                  <c:v>0.90999999999999659</c:v>
                </c:pt>
                <c:pt idx="41">
                  <c:v>0.82000000000000739</c:v>
                </c:pt>
                <c:pt idx="42">
                  <c:v>0.81000000000000227</c:v>
                </c:pt>
                <c:pt idx="43">
                  <c:v>0.51999999999999602</c:v>
                </c:pt>
                <c:pt idx="44">
                  <c:v>0.40000000000000568</c:v>
                </c:pt>
                <c:pt idx="45">
                  <c:v>0.23999999999999488</c:v>
                </c:pt>
                <c:pt idx="46">
                  <c:v>0.20000000000000284</c:v>
                </c:pt>
                <c:pt idx="47">
                  <c:v>-6.0000000000002274E-2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45-4A49-A256-CA27D55AB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12544"/>
        <c:axId val="52813120"/>
      </c:scatterChart>
      <c:scatterChart>
        <c:scatterStyle val="lineMarker"/>
        <c:varyColors val="0"/>
        <c:ser>
          <c:idx val="2"/>
          <c:order val="2"/>
          <c:tx>
            <c:v>discharge</c:v>
          </c:tx>
          <c:xVal>
            <c:numRef>
              <c:f>'data Nuevo Loredo'!$A$5:$A$29</c:f>
              <c:numCache>
                <c:formatCode>General</c:formatCode>
                <c:ptCount val="2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240</c:v>
                </c:pt>
                <c:pt idx="8">
                  <c:v>300</c:v>
                </c:pt>
                <c:pt idx="9">
                  <c:v>360</c:v>
                </c:pt>
                <c:pt idx="10">
                  <c:v>480</c:v>
                </c:pt>
                <c:pt idx="11">
                  <c:v>600</c:v>
                </c:pt>
                <c:pt idx="12">
                  <c:v>720</c:v>
                </c:pt>
                <c:pt idx="13">
                  <c:v>900</c:v>
                </c:pt>
                <c:pt idx="14">
                  <c:v>1200</c:v>
                </c:pt>
                <c:pt idx="15">
                  <c:v>1500</c:v>
                </c:pt>
                <c:pt idx="16">
                  <c:v>1800</c:v>
                </c:pt>
                <c:pt idx="17">
                  <c:v>2700</c:v>
                </c:pt>
                <c:pt idx="18">
                  <c:v>3600</c:v>
                </c:pt>
                <c:pt idx="19">
                  <c:v>5400</c:v>
                </c:pt>
                <c:pt idx="20">
                  <c:v>7200</c:v>
                </c:pt>
                <c:pt idx="21">
                  <c:v>10800</c:v>
                </c:pt>
                <c:pt idx="22">
                  <c:v>14400</c:v>
                </c:pt>
                <c:pt idx="23">
                  <c:v>18000</c:v>
                </c:pt>
                <c:pt idx="24">
                  <c:v>21600</c:v>
                </c:pt>
              </c:numCache>
            </c:numRef>
          </c:xVal>
          <c:yVal>
            <c:numRef>
              <c:f>'data Nuevo Loredo'!$D$5:$D$29</c:f>
              <c:numCache>
                <c:formatCode>0.000</c:formatCode>
                <c:ptCount val="25"/>
                <c:pt idx="0">
                  <c:v>8.2019999999999996E-2</c:v>
                </c:pt>
                <c:pt idx="1">
                  <c:v>8.2019999999999996E-2</c:v>
                </c:pt>
                <c:pt idx="2">
                  <c:v>8.2019999999999996E-2</c:v>
                </c:pt>
                <c:pt idx="3">
                  <c:v>8.2019999999999996E-2</c:v>
                </c:pt>
                <c:pt idx="4">
                  <c:v>4.6259999999999996E-2</c:v>
                </c:pt>
                <c:pt idx="5">
                  <c:v>2.6269999999999998E-2</c:v>
                </c:pt>
                <c:pt idx="6">
                  <c:v>2.639E-2</c:v>
                </c:pt>
                <c:pt idx="7">
                  <c:v>2.7199999999999998E-2</c:v>
                </c:pt>
                <c:pt idx="8">
                  <c:v>2.6210000000000001E-2</c:v>
                </c:pt>
                <c:pt idx="9">
                  <c:v>2.6109999999999998E-2</c:v>
                </c:pt>
                <c:pt idx="10">
                  <c:v>2.8199999999999999E-2</c:v>
                </c:pt>
                <c:pt idx="11">
                  <c:v>2.9260000000000001E-2</c:v>
                </c:pt>
                <c:pt idx="12">
                  <c:v>2.6040000000000001E-2</c:v>
                </c:pt>
                <c:pt idx="13">
                  <c:v>2.5160000000000002E-2</c:v>
                </c:pt>
                <c:pt idx="14">
                  <c:v>2.946E-2</c:v>
                </c:pt>
                <c:pt idx="15">
                  <c:v>2.5049999999999999E-2</c:v>
                </c:pt>
                <c:pt idx="16">
                  <c:v>2.52E-2</c:v>
                </c:pt>
                <c:pt idx="17">
                  <c:v>2.52E-2</c:v>
                </c:pt>
                <c:pt idx="18">
                  <c:v>2.52E-2</c:v>
                </c:pt>
                <c:pt idx="19">
                  <c:v>2.52E-2</c:v>
                </c:pt>
                <c:pt idx="20">
                  <c:v>2.4399999999999998E-2</c:v>
                </c:pt>
                <c:pt idx="21">
                  <c:v>2.47E-2</c:v>
                </c:pt>
                <c:pt idx="22">
                  <c:v>2.3820000000000001E-2</c:v>
                </c:pt>
                <c:pt idx="23">
                  <c:v>2.53E-2</c:v>
                </c:pt>
                <c:pt idx="24">
                  <c:v>2.4500000000000001E-2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45-4A49-A256-CA27D55AB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77792"/>
        <c:axId val="42377216"/>
      </c:scatterChart>
      <c:valAx>
        <c:axId val="5281254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52813120"/>
        <c:crosses val="autoZero"/>
        <c:crossBetween val="midCat"/>
      </c:valAx>
      <c:valAx>
        <c:axId val="52813120"/>
        <c:scaling>
          <c:orientation val="maxMin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812544"/>
        <c:crosses val="autoZero"/>
        <c:crossBetween val="midCat"/>
      </c:valAx>
      <c:valAx>
        <c:axId val="423772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[m³/s]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377792"/>
        <c:crosses val="max"/>
        <c:crossBetween val="midCat"/>
      </c:valAx>
      <c:valAx>
        <c:axId val="42377792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[s]</a:t>
                </a:r>
              </a:p>
            </c:rich>
          </c:tx>
          <c:layout>
            <c:manualLayout>
              <c:xMode val="edge"/>
              <c:yMode val="edge"/>
              <c:x val="0.41528346721010323"/>
              <c:y val="3.6100020332625486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2377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672370402122466"/>
          <c:y val="0.74405703066378492"/>
          <c:w val="0.17915356846992084"/>
          <c:h val="0.17045780832133897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663722986009819E-2"/>
          <c:y val="0.11725157230258217"/>
          <c:w val="0.84061340186832956"/>
          <c:h val="0.86586887949375158"/>
        </c:manualLayout>
      </c:layout>
      <c:scatterChart>
        <c:scatterStyle val="lineMarker"/>
        <c:varyColors val="0"/>
        <c:ser>
          <c:idx val="0"/>
          <c:order val="0"/>
          <c:tx>
            <c:v>extraction well</c:v>
          </c:tx>
          <c:spPr>
            <a:ln w="28575">
              <a:solidFill>
                <a:schemeClr val="accent1"/>
              </a:solidFill>
            </a:ln>
          </c:spPr>
          <c:xVal>
            <c:numRef>
              <c:f>'data Los Pardillo III'!$A$4:$A$40</c:f>
              <c:numCache>
                <c:formatCode>General</c:formatCode>
                <c:ptCount val="3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  <c:pt idx="4">
                  <c:v>300</c:v>
                </c:pt>
                <c:pt idx="5">
                  <c:v>600</c:v>
                </c:pt>
                <c:pt idx="6">
                  <c:v>900</c:v>
                </c:pt>
                <c:pt idx="7">
                  <c:v>1200</c:v>
                </c:pt>
                <c:pt idx="8">
                  <c:v>1800</c:v>
                </c:pt>
                <c:pt idx="9">
                  <c:v>2700</c:v>
                </c:pt>
                <c:pt idx="10">
                  <c:v>3600</c:v>
                </c:pt>
                <c:pt idx="11">
                  <c:v>5400</c:v>
                </c:pt>
                <c:pt idx="12">
                  <c:v>7200</c:v>
                </c:pt>
                <c:pt idx="13">
                  <c:v>10800</c:v>
                </c:pt>
                <c:pt idx="14">
                  <c:v>14400</c:v>
                </c:pt>
                <c:pt idx="15">
                  <c:v>18000</c:v>
                </c:pt>
                <c:pt idx="16">
                  <c:v>25200</c:v>
                </c:pt>
                <c:pt idx="17">
                  <c:v>32400</c:v>
                </c:pt>
                <c:pt idx="18">
                  <c:v>35100</c:v>
                </c:pt>
                <c:pt idx="20">
                  <c:v>35115</c:v>
                </c:pt>
                <c:pt idx="21">
                  <c:v>35130</c:v>
                </c:pt>
                <c:pt idx="22">
                  <c:v>35145</c:v>
                </c:pt>
                <c:pt idx="23">
                  <c:v>35160</c:v>
                </c:pt>
                <c:pt idx="24">
                  <c:v>35220</c:v>
                </c:pt>
                <c:pt idx="25">
                  <c:v>35280</c:v>
                </c:pt>
                <c:pt idx="26">
                  <c:v>35400</c:v>
                </c:pt>
                <c:pt idx="27">
                  <c:v>35520</c:v>
                </c:pt>
                <c:pt idx="28">
                  <c:v>35700</c:v>
                </c:pt>
                <c:pt idx="29">
                  <c:v>36000</c:v>
                </c:pt>
                <c:pt idx="30">
                  <c:v>36300</c:v>
                </c:pt>
                <c:pt idx="31">
                  <c:v>36900</c:v>
                </c:pt>
                <c:pt idx="32">
                  <c:v>37800</c:v>
                </c:pt>
                <c:pt idx="33">
                  <c:v>38700</c:v>
                </c:pt>
                <c:pt idx="34">
                  <c:v>40500</c:v>
                </c:pt>
                <c:pt idx="35">
                  <c:v>42300</c:v>
                </c:pt>
                <c:pt idx="36">
                  <c:v>45900</c:v>
                </c:pt>
              </c:numCache>
            </c:numRef>
          </c:xVal>
          <c:yVal>
            <c:numRef>
              <c:f>'data Los Pardillo III'!$C$4:$C$40</c:f>
              <c:numCache>
                <c:formatCode>General</c:formatCode>
                <c:ptCount val="37"/>
                <c:pt idx="0">
                  <c:v>0</c:v>
                </c:pt>
                <c:pt idx="1">
                  <c:v>1.3299999999999983</c:v>
                </c:pt>
                <c:pt idx="2">
                  <c:v>6.8100000000000023</c:v>
                </c:pt>
                <c:pt idx="3">
                  <c:v>4.0099999999999909</c:v>
                </c:pt>
                <c:pt idx="4">
                  <c:v>5.9500000000000028</c:v>
                </c:pt>
                <c:pt idx="5">
                  <c:v>6.75</c:v>
                </c:pt>
                <c:pt idx="6">
                  <c:v>6.8900000000000006</c:v>
                </c:pt>
                <c:pt idx="7">
                  <c:v>5.2999999999999972</c:v>
                </c:pt>
                <c:pt idx="8">
                  <c:v>4.7099999999999937</c:v>
                </c:pt>
                <c:pt idx="9">
                  <c:v>4.9749999999999943</c:v>
                </c:pt>
                <c:pt idx="10">
                  <c:v>7.7099999999999937</c:v>
                </c:pt>
                <c:pt idx="11">
                  <c:v>7.7849999999999966</c:v>
                </c:pt>
                <c:pt idx="12">
                  <c:v>7.0799999999999983</c:v>
                </c:pt>
                <c:pt idx="13">
                  <c:v>6.0949999999999989</c:v>
                </c:pt>
                <c:pt idx="14">
                  <c:v>9.4599999999999937</c:v>
                </c:pt>
                <c:pt idx="15">
                  <c:v>8.8199999999999932</c:v>
                </c:pt>
                <c:pt idx="16">
                  <c:v>8.8299999999999983</c:v>
                </c:pt>
                <c:pt idx="17">
                  <c:v>8.5999999999999943</c:v>
                </c:pt>
                <c:pt idx="18">
                  <c:v>8.6899999999999977</c:v>
                </c:pt>
                <c:pt idx="20">
                  <c:v>8.5</c:v>
                </c:pt>
                <c:pt idx="21">
                  <c:v>8.2599999999999909</c:v>
                </c:pt>
                <c:pt idx="22">
                  <c:v>6.6199999999999903</c:v>
                </c:pt>
                <c:pt idx="23">
                  <c:v>5.4399999999999977</c:v>
                </c:pt>
                <c:pt idx="24">
                  <c:v>3.519999999999996</c:v>
                </c:pt>
                <c:pt idx="25">
                  <c:v>2.3699999999999903</c:v>
                </c:pt>
                <c:pt idx="26">
                  <c:v>2.1700000000000017</c:v>
                </c:pt>
                <c:pt idx="27">
                  <c:v>1.9200000000000017</c:v>
                </c:pt>
                <c:pt idx="28">
                  <c:v>1.6899999999999977</c:v>
                </c:pt>
                <c:pt idx="29">
                  <c:v>1.4099999999999966</c:v>
                </c:pt>
                <c:pt idx="30">
                  <c:v>1.3100000000000023</c:v>
                </c:pt>
                <c:pt idx="31">
                  <c:v>0.98999999999999488</c:v>
                </c:pt>
                <c:pt idx="32">
                  <c:v>0.76999999999999602</c:v>
                </c:pt>
                <c:pt idx="33">
                  <c:v>0.67000000000000171</c:v>
                </c:pt>
                <c:pt idx="34">
                  <c:v>0.47999999999998977</c:v>
                </c:pt>
                <c:pt idx="35">
                  <c:v>0.35999999999999943</c:v>
                </c:pt>
                <c:pt idx="36">
                  <c:v>0.23999999999999488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B9-499E-BD4A-1469DACCAF3D}"/>
            </c:ext>
          </c:extLst>
        </c:ser>
        <c:ser>
          <c:idx val="1"/>
          <c:order val="1"/>
          <c:tx>
            <c:v>observation well</c:v>
          </c:tx>
          <c:spPr>
            <a:ln w="28575">
              <a:solidFill>
                <a:schemeClr val="accent2"/>
              </a:solidFill>
            </a:ln>
          </c:spPr>
          <c:xVal>
            <c:numRef>
              <c:f>'data Los Pardillo III'!$G$4:$G$45</c:f>
              <c:numCache>
                <c:formatCode>General</c:formatCode>
                <c:ptCount val="42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240</c:v>
                </c:pt>
                <c:pt idx="8">
                  <c:v>300</c:v>
                </c:pt>
                <c:pt idx="9">
                  <c:v>480</c:v>
                </c:pt>
                <c:pt idx="10">
                  <c:v>600</c:v>
                </c:pt>
                <c:pt idx="11">
                  <c:v>720</c:v>
                </c:pt>
                <c:pt idx="12">
                  <c:v>900</c:v>
                </c:pt>
                <c:pt idx="13">
                  <c:v>1800</c:v>
                </c:pt>
                <c:pt idx="14">
                  <c:v>2700</c:v>
                </c:pt>
                <c:pt idx="15">
                  <c:v>3600</c:v>
                </c:pt>
                <c:pt idx="16">
                  <c:v>5400</c:v>
                </c:pt>
                <c:pt idx="17">
                  <c:v>7200</c:v>
                </c:pt>
                <c:pt idx="18">
                  <c:v>10800</c:v>
                </c:pt>
                <c:pt idx="19">
                  <c:v>14400</c:v>
                </c:pt>
                <c:pt idx="20">
                  <c:v>18000</c:v>
                </c:pt>
                <c:pt idx="21">
                  <c:v>21600</c:v>
                </c:pt>
                <c:pt idx="22">
                  <c:v>25200</c:v>
                </c:pt>
                <c:pt idx="23">
                  <c:v>35100</c:v>
                </c:pt>
                <c:pt idx="25">
                  <c:v>35115</c:v>
                </c:pt>
                <c:pt idx="26">
                  <c:v>35130</c:v>
                </c:pt>
                <c:pt idx="27">
                  <c:v>35145</c:v>
                </c:pt>
                <c:pt idx="28">
                  <c:v>35160</c:v>
                </c:pt>
                <c:pt idx="29">
                  <c:v>35220</c:v>
                </c:pt>
                <c:pt idx="30">
                  <c:v>35280</c:v>
                </c:pt>
                <c:pt idx="31">
                  <c:v>35400</c:v>
                </c:pt>
                <c:pt idx="32">
                  <c:v>35520</c:v>
                </c:pt>
                <c:pt idx="33">
                  <c:v>35700</c:v>
                </c:pt>
                <c:pt idx="34">
                  <c:v>36000</c:v>
                </c:pt>
                <c:pt idx="35">
                  <c:v>36300</c:v>
                </c:pt>
                <c:pt idx="36">
                  <c:v>36900</c:v>
                </c:pt>
                <c:pt idx="37">
                  <c:v>37800</c:v>
                </c:pt>
                <c:pt idx="38">
                  <c:v>38700</c:v>
                </c:pt>
                <c:pt idx="39">
                  <c:v>40500</c:v>
                </c:pt>
                <c:pt idx="40">
                  <c:v>42300</c:v>
                </c:pt>
                <c:pt idx="41">
                  <c:v>45900</c:v>
                </c:pt>
              </c:numCache>
            </c:numRef>
          </c:xVal>
          <c:yVal>
            <c:numRef>
              <c:f>'data Los Pardillo III'!$I$4:$I$45</c:f>
              <c:numCache>
                <c:formatCode>General</c:formatCode>
                <c:ptCount val="42"/>
                <c:pt idx="0">
                  <c:v>0</c:v>
                </c:pt>
                <c:pt idx="1">
                  <c:v>3.9999999999992042E-2</c:v>
                </c:pt>
                <c:pt idx="2">
                  <c:v>9.9999999999994316E-2</c:v>
                </c:pt>
                <c:pt idx="3">
                  <c:v>0.21999999999999886</c:v>
                </c:pt>
                <c:pt idx="4">
                  <c:v>0.31999999999999318</c:v>
                </c:pt>
                <c:pt idx="5">
                  <c:v>0.53000000000000114</c:v>
                </c:pt>
                <c:pt idx="6">
                  <c:v>0.67000000000000171</c:v>
                </c:pt>
                <c:pt idx="7">
                  <c:v>0.86999999999999034</c:v>
                </c:pt>
                <c:pt idx="8">
                  <c:v>0.98999999999999488</c:v>
                </c:pt>
                <c:pt idx="9">
                  <c:v>1.3599999999999994</c:v>
                </c:pt>
                <c:pt idx="10">
                  <c:v>1.4899999999999949</c:v>
                </c:pt>
                <c:pt idx="11">
                  <c:v>1.5899999999999892</c:v>
                </c:pt>
                <c:pt idx="12">
                  <c:v>1.664999999999992</c:v>
                </c:pt>
                <c:pt idx="13">
                  <c:v>2.1799999999999926</c:v>
                </c:pt>
                <c:pt idx="14">
                  <c:v>1.8499999999999943</c:v>
                </c:pt>
                <c:pt idx="15">
                  <c:v>1.75</c:v>
                </c:pt>
                <c:pt idx="16">
                  <c:v>2.3299999999999983</c:v>
                </c:pt>
                <c:pt idx="17">
                  <c:v>2.6400000000000006</c:v>
                </c:pt>
                <c:pt idx="18">
                  <c:v>2.3999999999999915</c:v>
                </c:pt>
                <c:pt idx="19">
                  <c:v>3.2399999999999949</c:v>
                </c:pt>
                <c:pt idx="20">
                  <c:v>3.2299999999999898</c:v>
                </c:pt>
                <c:pt idx="21">
                  <c:v>3.2999999999999972</c:v>
                </c:pt>
                <c:pt idx="22">
                  <c:v>3.3100000000000023</c:v>
                </c:pt>
                <c:pt idx="23">
                  <c:v>3.1899999999999977</c:v>
                </c:pt>
                <c:pt idx="25">
                  <c:v>3.2000000000000028</c:v>
                </c:pt>
                <c:pt idx="26">
                  <c:v>3.2099999999999937</c:v>
                </c:pt>
                <c:pt idx="27">
                  <c:v>3.2000000000000028</c:v>
                </c:pt>
                <c:pt idx="28">
                  <c:v>3.1799999999999926</c:v>
                </c:pt>
                <c:pt idx="29">
                  <c:v>2.8699999999999903</c:v>
                </c:pt>
                <c:pt idx="30">
                  <c:v>2.6700000000000017</c:v>
                </c:pt>
                <c:pt idx="31">
                  <c:v>2.1499999999999915</c:v>
                </c:pt>
                <c:pt idx="32">
                  <c:v>1.8399999999999892</c:v>
                </c:pt>
                <c:pt idx="33">
                  <c:v>1.6799999999999926</c:v>
                </c:pt>
                <c:pt idx="34">
                  <c:v>1.3399999999999892</c:v>
                </c:pt>
                <c:pt idx="35">
                  <c:v>1.1899999999999977</c:v>
                </c:pt>
                <c:pt idx="36">
                  <c:v>0.97999999999998977</c:v>
                </c:pt>
                <c:pt idx="37">
                  <c:v>0.78000000000000114</c:v>
                </c:pt>
                <c:pt idx="38">
                  <c:v>0.67000000000000171</c:v>
                </c:pt>
                <c:pt idx="39">
                  <c:v>0.50999999999999091</c:v>
                </c:pt>
                <c:pt idx="40">
                  <c:v>0.40999999999999659</c:v>
                </c:pt>
                <c:pt idx="41">
                  <c:v>0.28000000000000114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B9-499E-BD4A-1469DACCA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80096"/>
        <c:axId val="42380672"/>
      </c:scatterChart>
      <c:scatterChart>
        <c:scatterStyle val="lineMarker"/>
        <c:varyColors val="0"/>
        <c:ser>
          <c:idx val="2"/>
          <c:order val="2"/>
          <c:tx>
            <c:v>discharge</c:v>
          </c:tx>
          <c:xVal>
            <c:numRef>
              <c:f>('data Los Pardillo III'!$A$4:$A$22,'data Los Pardillo III'!$A$24:$A$40)</c:f>
              <c:numCache>
                <c:formatCode>General</c:formatCode>
                <c:ptCount val="3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  <c:pt idx="4">
                  <c:v>300</c:v>
                </c:pt>
                <c:pt idx="5">
                  <c:v>600</c:v>
                </c:pt>
                <c:pt idx="6">
                  <c:v>900</c:v>
                </c:pt>
                <c:pt idx="7">
                  <c:v>1200</c:v>
                </c:pt>
                <c:pt idx="8">
                  <c:v>1800</c:v>
                </c:pt>
                <c:pt idx="9">
                  <c:v>2700</c:v>
                </c:pt>
                <c:pt idx="10">
                  <c:v>3600</c:v>
                </c:pt>
                <c:pt idx="11">
                  <c:v>5400</c:v>
                </c:pt>
                <c:pt idx="12">
                  <c:v>7200</c:v>
                </c:pt>
                <c:pt idx="13">
                  <c:v>10800</c:v>
                </c:pt>
                <c:pt idx="14">
                  <c:v>14400</c:v>
                </c:pt>
                <c:pt idx="15">
                  <c:v>18000</c:v>
                </c:pt>
                <c:pt idx="16">
                  <c:v>25200</c:v>
                </c:pt>
                <c:pt idx="17">
                  <c:v>32400</c:v>
                </c:pt>
                <c:pt idx="18">
                  <c:v>35100</c:v>
                </c:pt>
                <c:pt idx="19">
                  <c:v>35115</c:v>
                </c:pt>
                <c:pt idx="20">
                  <c:v>35130</c:v>
                </c:pt>
                <c:pt idx="21">
                  <c:v>35145</c:v>
                </c:pt>
                <c:pt idx="22">
                  <c:v>35160</c:v>
                </c:pt>
                <c:pt idx="23">
                  <c:v>35220</c:v>
                </c:pt>
                <c:pt idx="24">
                  <c:v>35280</c:v>
                </c:pt>
                <c:pt idx="25">
                  <c:v>35400</c:v>
                </c:pt>
                <c:pt idx="26">
                  <c:v>35520</c:v>
                </c:pt>
                <c:pt idx="27">
                  <c:v>35700</c:v>
                </c:pt>
                <c:pt idx="28">
                  <c:v>36000</c:v>
                </c:pt>
                <c:pt idx="29">
                  <c:v>36300</c:v>
                </c:pt>
                <c:pt idx="30">
                  <c:v>36900</c:v>
                </c:pt>
                <c:pt idx="31">
                  <c:v>37800</c:v>
                </c:pt>
                <c:pt idx="32">
                  <c:v>38700</c:v>
                </c:pt>
                <c:pt idx="33">
                  <c:v>40500</c:v>
                </c:pt>
                <c:pt idx="34">
                  <c:v>42300</c:v>
                </c:pt>
                <c:pt idx="35">
                  <c:v>45900</c:v>
                </c:pt>
              </c:numCache>
            </c:numRef>
          </c:xVal>
          <c:yVal>
            <c:numRef>
              <c:f>'data Los Pardillo III'!$D$4:$D$22</c:f>
              <c:numCache>
                <c:formatCode>General</c:formatCode>
                <c:ptCount val="19"/>
                <c:pt idx="0">
                  <c:v>8.5000000000000006E-3</c:v>
                </c:pt>
                <c:pt idx="1">
                  <c:v>8.5000000000000006E-3</c:v>
                </c:pt>
                <c:pt idx="2">
                  <c:v>8.5000000000000006E-3</c:v>
                </c:pt>
                <c:pt idx="3">
                  <c:v>8.5000000000000006E-3</c:v>
                </c:pt>
                <c:pt idx="4">
                  <c:v>8.5000000000000006E-3</c:v>
                </c:pt>
                <c:pt idx="5">
                  <c:v>8.5000000000000006E-3</c:v>
                </c:pt>
                <c:pt idx="6">
                  <c:v>8.5000000000000006E-3</c:v>
                </c:pt>
                <c:pt idx="7">
                  <c:v>9.4999999999999998E-3</c:v>
                </c:pt>
                <c:pt idx="8">
                  <c:v>7.0300000000000007E-3</c:v>
                </c:pt>
                <c:pt idx="9">
                  <c:v>6.43E-3</c:v>
                </c:pt>
                <c:pt idx="10">
                  <c:v>6.0999999999999995E-3</c:v>
                </c:pt>
                <c:pt idx="11">
                  <c:v>1.0500000000000001E-2</c:v>
                </c:pt>
                <c:pt idx="12">
                  <c:v>7.1600000000000006E-3</c:v>
                </c:pt>
                <c:pt idx="13">
                  <c:v>7.0199999999999993E-3</c:v>
                </c:pt>
                <c:pt idx="14">
                  <c:v>8.4600000000000005E-3</c:v>
                </c:pt>
                <c:pt idx="15">
                  <c:v>7.9299999999999995E-3</c:v>
                </c:pt>
                <c:pt idx="16">
                  <c:v>1.0330000000000001E-2</c:v>
                </c:pt>
                <c:pt idx="17">
                  <c:v>1.0330000000000001E-2</c:v>
                </c:pt>
                <c:pt idx="18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B9-499E-BD4A-1469DACCA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81824"/>
        <c:axId val="42381248"/>
      </c:scatterChart>
      <c:valAx>
        <c:axId val="42380096"/>
        <c:scaling>
          <c:orientation val="minMax"/>
        </c:scaling>
        <c:delete val="0"/>
        <c:axPos val="t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380672"/>
        <c:crosses val="autoZero"/>
        <c:crossBetween val="midCat"/>
      </c:valAx>
      <c:valAx>
        <c:axId val="4238067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380096"/>
        <c:crosses val="autoZero"/>
        <c:crossBetween val="midCat"/>
      </c:valAx>
      <c:valAx>
        <c:axId val="4238124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[m³/s]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381824"/>
        <c:crosses val="max"/>
        <c:crossBetween val="midCat"/>
      </c:valAx>
      <c:valAx>
        <c:axId val="42381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381248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2600950888941218"/>
          <c:y val="0.80864931721034439"/>
          <c:w val="0.16618494209680226"/>
          <c:h val="0.1738583546927932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509924046303977E-2"/>
          <c:y val="2.6634418698834542E-2"/>
          <c:w val="0.855747883015471"/>
          <c:h val="0.86332694683033195"/>
        </c:manualLayout>
      </c:layout>
      <c:scatterChart>
        <c:scatterStyle val="lineMarker"/>
        <c:varyColors val="0"/>
        <c:ser>
          <c:idx val="0"/>
          <c:order val="0"/>
          <c:tx>
            <c:v>Pumping well</c:v>
          </c:tx>
          <c:spPr>
            <a:ln w="28575">
              <a:solidFill>
                <a:schemeClr val="accent1"/>
              </a:solidFill>
            </a:ln>
          </c:spPr>
          <c:xVal>
            <c:numRef>
              <c:f>'data Los Pardillo III'!$A$4:$A$40</c:f>
              <c:numCache>
                <c:formatCode>General</c:formatCode>
                <c:ptCount val="3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  <c:pt idx="4">
                  <c:v>300</c:v>
                </c:pt>
                <c:pt idx="5">
                  <c:v>600</c:v>
                </c:pt>
                <c:pt idx="6">
                  <c:v>900</c:v>
                </c:pt>
                <c:pt idx="7">
                  <c:v>1200</c:v>
                </c:pt>
                <c:pt idx="8">
                  <c:v>1800</c:v>
                </c:pt>
                <c:pt idx="9">
                  <c:v>2700</c:v>
                </c:pt>
                <c:pt idx="10">
                  <c:v>3600</c:v>
                </c:pt>
                <c:pt idx="11">
                  <c:v>5400</c:v>
                </c:pt>
                <c:pt idx="12">
                  <c:v>7200</c:v>
                </c:pt>
                <c:pt idx="13">
                  <c:v>10800</c:v>
                </c:pt>
                <c:pt idx="14">
                  <c:v>14400</c:v>
                </c:pt>
                <c:pt idx="15">
                  <c:v>18000</c:v>
                </c:pt>
                <c:pt idx="16">
                  <c:v>25200</c:v>
                </c:pt>
                <c:pt idx="17">
                  <c:v>32400</c:v>
                </c:pt>
                <c:pt idx="18">
                  <c:v>35100</c:v>
                </c:pt>
                <c:pt idx="20">
                  <c:v>35115</c:v>
                </c:pt>
                <c:pt idx="21">
                  <c:v>35130</c:v>
                </c:pt>
                <c:pt idx="22">
                  <c:v>35145</c:v>
                </c:pt>
                <c:pt idx="23">
                  <c:v>35160</c:v>
                </c:pt>
                <c:pt idx="24">
                  <c:v>35220</c:v>
                </c:pt>
                <c:pt idx="25">
                  <c:v>35280</c:v>
                </c:pt>
                <c:pt idx="26">
                  <c:v>35400</c:v>
                </c:pt>
                <c:pt idx="27">
                  <c:v>35520</c:v>
                </c:pt>
                <c:pt idx="28">
                  <c:v>35700</c:v>
                </c:pt>
                <c:pt idx="29">
                  <c:v>36000</c:v>
                </c:pt>
                <c:pt idx="30">
                  <c:v>36300</c:v>
                </c:pt>
                <c:pt idx="31">
                  <c:v>36900</c:v>
                </c:pt>
                <c:pt idx="32">
                  <c:v>37800</c:v>
                </c:pt>
                <c:pt idx="33">
                  <c:v>38700</c:v>
                </c:pt>
                <c:pt idx="34">
                  <c:v>40500</c:v>
                </c:pt>
                <c:pt idx="35">
                  <c:v>42300</c:v>
                </c:pt>
                <c:pt idx="36">
                  <c:v>45900</c:v>
                </c:pt>
              </c:numCache>
            </c:numRef>
          </c:xVal>
          <c:yVal>
            <c:numRef>
              <c:f>'data Los Pardillo III'!$C$4:$C$40</c:f>
              <c:numCache>
                <c:formatCode>General</c:formatCode>
                <c:ptCount val="37"/>
                <c:pt idx="0">
                  <c:v>0</c:v>
                </c:pt>
                <c:pt idx="1">
                  <c:v>1.3299999999999983</c:v>
                </c:pt>
                <c:pt idx="2">
                  <c:v>6.8100000000000023</c:v>
                </c:pt>
                <c:pt idx="3">
                  <c:v>4.0099999999999909</c:v>
                </c:pt>
                <c:pt idx="4">
                  <c:v>5.9500000000000028</c:v>
                </c:pt>
                <c:pt idx="5">
                  <c:v>6.75</c:v>
                </c:pt>
                <c:pt idx="6">
                  <c:v>6.8900000000000006</c:v>
                </c:pt>
                <c:pt idx="7">
                  <c:v>5.2999999999999972</c:v>
                </c:pt>
                <c:pt idx="8">
                  <c:v>4.7099999999999937</c:v>
                </c:pt>
                <c:pt idx="9">
                  <c:v>4.9749999999999943</c:v>
                </c:pt>
                <c:pt idx="10">
                  <c:v>7.7099999999999937</c:v>
                </c:pt>
                <c:pt idx="11">
                  <c:v>7.7849999999999966</c:v>
                </c:pt>
                <c:pt idx="12">
                  <c:v>7.0799999999999983</c:v>
                </c:pt>
                <c:pt idx="13">
                  <c:v>6.0949999999999989</c:v>
                </c:pt>
                <c:pt idx="14">
                  <c:v>9.4599999999999937</c:v>
                </c:pt>
                <c:pt idx="15">
                  <c:v>8.8199999999999932</c:v>
                </c:pt>
                <c:pt idx="16">
                  <c:v>8.8299999999999983</c:v>
                </c:pt>
                <c:pt idx="17">
                  <c:v>8.5999999999999943</c:v>
                </c:pt>
                <c:pt idx="18">
                  <c:v>8.6899999999999977</c:v>
                </c:pt>
                <c:pt idx="20">
                  <c:v>8.5</c:v>
                </c:pt>
                <c:pt idx="21">
                  <c:v>8.2599999999999909</c:v>
                </c:pt>
                <c:pt idx="22">
                  <c:v>6.6199999999999903</c:v>
                </c:pt>
                <c:pt idx="23">
                  <c:v>5.4399999999999977</c:v>
                </c:pt>
                <c:pt idx="24">
                  <c:v>3.519999999999996</c:v>
                </c:pt>
                <c:pt idx="25">
                  <c:v>2.3699999999999903</c:v>
                </c:pt>
                <c:pt idx="26">
                  <c:v>2.1700000000000017</c:v>
                </c:pt>
                <c:pt idx="27">
                  <c:v>1.9200000000000017</c:v>
                </c:pt>
                <c:pt idx="28">
                  <c:v>1.6899999999999977</c:v>
                </c:pt>
                <c:pt idx="29">
                  <c:v>1.4099999999999966</c:v>
                </c:pt>
                <c:pt idx="30">
                  <c:v>1.3100000000000023</c:v>
                </c:pt>
                <c:pt idx="31">
                  <c:v>0.98999999999999488</c:v>
                </c:pt>
                <c:pt idx="32">
                  <c:v>0.76999999999999602</c:v>
                </c:pt>
                <c:pt idx="33">
                  <c:v>0.67000000000000171</c:v>
                </c:pt>
                <c:pt idx="34">
                  <c:v>0.47999999999998977</c:v>
                </c:pt>
                <c:pt idx="35">
                  <c:v>0.35999999999999943</c:v>
                </c:pt>
                <c:pt idx="36">
                  <c:v>0.23999999999999488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E6-4CFD-A3F7-77BCE3B899AA}"/>
            </c:ext>
          </c:extLst>
        </c:ser>
        <c:ser>
          <c:idx val="1"/>
          <c:order val="1"/>
          <c:tx>
            <c:v>Observation well</c:v>
          </c:tx>
          <c:spPr>
            <a:ln w="28575">
              <a:solidFill>
                <a:schemeClr val="accent2"/>
              </a:solidFill>
            </a:ln>
          </c:spPr>
          <c:xVal>
            <c:numRef>
              <c:f>'data Los Pardillo III'!$G$4:$G$45</c:f>
              <c:numCache>
                <c:formatCode>General</c:formatCode>
                <c:ptCount val="42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240</c:v>
                </c:pt>
                <c:pt idx="8">
                  <c:v>300</c:v>
                </c:pt>
                <c:pt idx="9">
                  <c:v>480</c:v>
                </c:pt>
                <c:pt idx="10">
                  <c:v>600</c:v>
                </c:pt>
                <c:pt idx="11">
                  <c:v>720</c:v>
                </c:pt>
                <c:pt idx="12">
                  <c:v>900</c:v>
                </c:pt>
                <c:pt idx="13">
                  <c:v>1800</c:v>
                </c:pt>
                <c:pt idx="14">
                  <c:v>2700</c:v>
                </c:pt>
                <c:pt idx="15">
                  <c:v>3600</c:v>
                </c:pt>
                <c:pt idx="16">
                  <c:v>5400</c:v>
                </c:pt>
                <c:pt idx="17">
                  <c:v>7200</c:v>
                </c:pt>
                <c:pt idx="18">
                  <c:v>10800</c:v>
                </c:pt>
                <c:pt idx="19">
                  <c:v>14400</c:v>
                </c:pt>
                <c:pt idx="20">
                  <c:v>18000</c:v>
                </c:pt>
                <c:pt idx="21">
                  <c:v>21600</c:v>
                </c:pt>
                <c:pt idx="22">
                  <c:v>25200</c:v>
                </c:pt>
                <c:pt idx="23">
                  <c:v>35100</c:v>
                </c:pt>
                <c:pt idx="25">
                  <c:v>35115</c:v>
                </c:pt>
                <c:pt idx="26">
                  <c:v>35130</c:v>
                </c:pt>
                <c:pt idx="27">
                  <c:v>35145</c:v>
                </c:pt>
                <c:pt idx="28">
                  <c:v>35160</c:v>
                </c:pt>
                <c:pt idx="29">
                  <c:v>35220</c:v>
                </c:pt>
                <c:pt idx="30">
                  <c:v>35280</c:v>
                </c:pt>
                <c:pt idx="31">
                  <c:v>35400</c:v>
                </c:pt>
                <c:pt idx="32">
                  <c:v>35520</c:v>
                </c:pt>
                <c:pt idx="33">
                  <c:v>35700</c:v>
                </c:pt>
                <c:pt idx="34">
                  <c:v>36000</c:v>
                </c:pt>
                <c:pt idx="35">
                  <c:v>36300</c:v>
                </c:pt>
                <c:pt idx="36">
                  <c:v>36900</c:v>
                </c:pt>
                <c:pt idx="37">
                  <c:v>37800</c:v>
                </c:pt>
                <c:pt idx="38">
                  <c:v>38700</c:v>
                </c:pt>
                <c:pt idx="39">
                  <c:v>40500</c:v>
                </c:pt>
                <c:pt idx="40">
                  <c:v>42300</c:v>
                </c:pt>
                <c:pt idx="41">
                  <c:v>45900</c:v>
                </c:pt>
              </c:numCache>
            </c:numRef>
          </c:xVal>
          <c:yVal>
            <c:numRef>
              <c:f>'data Los Pardillo III'!$I$4:$I$45</c:f>
              <c:numCache>
                <c:formatCode>General</c:formatCode>
                <c:ptCount val="42"/>
                <c:pt idx="0">
                  <c:v>0</c:v>
                </c:pt>
                <c:pt idx="1">
                  <c:v>3.9999999999992042E-2</c:v>
                </c:pt>
                <c:pt idx="2">
                  <c:v>9.9999999999994316E-2</c:v>
                </c:pt>
                <c:pt idx="3">
                  <c:v>0.21999999999999886</c:v>
                </c:pt>
                <c:pt idx="4">
                  <c:v>0.31999999999999318</c:v>
                </c:pt>
                <c:pt idx="5">
                  <c:v>0.53000000000000114</c:v>
                </c:pt>
                <c:pt idx="6">
                  <c:v>0.67000000000000171</c:v>
                </c:pt>
                <c:pt idx="7">
                  <c:v>0.86999999999999034</c:v>
                </c:pt>
                <c:pt idx="8">
                  <c:v>0.98999999999999488</c:v>
                </c:pt>
                <c:pt idx="9">
                  <c:v>1.3599999999999994</c:v>
                </c:pt>
                <c:pt idx="10">
                  <c:v>1.4899999999999949</c:v>
                </c:pt>
                <c:pt idx="11">
                  <c:v>1.5899999999999892</c:v>
                </c:pt>
                <c:pt idx="12">
                  <c:v>1.664999999999992</c:v>
                </c:pt>
                <c:pt idx="13">
                  <c:v>2.1799999999999926</c:v>
                </c:pt>
                <c:pt idx="14">
                  <c:v>1.8499999999999943</c:v>
                </c:pt>
                <c:pt idx="15">
                  <c:v>1.75</c:v>
                </c:pt>
                <c:pt idx="16">
                  <c:v>2.3299999999999983</c:v>
                </c:pt>
                <c:pt idx="17">
                  <c:v>2.6400000000000006</c:v>
                </c:pt>
                <c:pt idx="18">
                  <c:v>2.3999999999999915</c:v>
                </c:pt>
                <c:pt idx="19">
                  <c:v>3.2399999999999949</c:v>
                </c:pt>
                <c:pt idx="20">
                  <c:v>3.2299999999999898</c:v>
                </c:pt>
                <c:pt idx="21">
                  <c:v>3.2999999999999972</c:v>
                </c:pt>
                <c:pt idx="22">
                  <c:v>3.3100000000000023</c:v>
                </c:pt>
                <c:pt idx="23">
                  <c:v>3.1899999999999977</c:v>
                </c:pt>
                <c:pt idx="25">
                  <c:v>3.2000000000000028</c:v>
                </c:pt>
                <c:pt idx="26">
                  <c:v>3.2099999999999937</c:v>
                </c:pt>
                <c:pt idx="27">
                  <c:v>3.2000000000000028</c:v>
                </c:pt>
                <c:pt idx="28">
                  <c:v>3.1799999999999926</c:v>
                </c:pt>
                <c:pt idx="29">
                  <c:v>2.8699999999999903</c:v>
                </c:pt>
                <c:pt idx="30">
                  <c:v>2.6700000000000017</c:v>
                </c:pt>
                <c:pt idx="31">
                  <c:v>2.1499999999999915</c:v>
                </c:pt>
                <c:pt idx="32">
                  <c:v>1.8399999999999892</c:v>
                </c:pt>
                <c:pt idx="33">
                  <c:v>1.6799999999999926</c:v>
                </c:pt>
                <c:pt idx="34">
                  <c:v>1.3399999999999892</c:v>
                </c:pt>
                <c:pt idx="35">
                  <c:v>1.1899999999999977</c:v>
                </c:pt>
                <c:pt idx="36">
                  <c:v>0.97999999999998977</c:v>
                </c:pt>
                <c:pt idx="37">
                  <c:v>0.78000000000000114</c:v>
                </c:pt>
                <c:pt idx="38">
                  <c:v>0.67000000000000171</c:v>
                </c:pt>
                <c:pt idx="39">
                  <c:v>0.50999999999999091</c:v>
                </c:pt>
                <c:pt idx="40">
                  <c:v>0.40999999999999659</c:v>
                </c:pt>
                <c:pt idx="41">
                  <c:v>0.28000000000000114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E6-4CFD-A3F7-77BCE3B89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84128"/>
        <c:axId val="42384704"/>
      </c:scatterChart>
      <c:scatterChart>
        <c:scatterStyle val="lineMarker"/>
        <c:varyColors val="0"/>
        <c:ser>
          <c:idx val="2"/>
          <c:order val="2"/>
          <c:tx>
            <c:v>discharge</c:v>
          </c:tx>
          <c:dLbls>
            <c:dLbl>
              <c:idx val="7"/>
              <c:layout>
                <c:manualLayout>
                  <c:x val="-4.0234702430846606E-2"/>
                  <c:y val="-1.368301026225775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E6-4CFD-A3F7-77BCE3B899A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'data Los Pardillo III'!$A$4:$A$22</c:f>
              <c:numCache>
                <c:formatCode>General</c:formatCode>
                <c:ptCount val="19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  <c:pt idx="4">
                  <c:v>300</c:v>
                </c:pt>
                <c:pt idx="5">
                  <c:v>600</c:v>
                </c:pt>
                <c:pt idx="6">
                  <c:v>900</c:v>
                </c:pt>
                <c:pt idx="7">
                  <c:v>1200</c:v>
                </c:pt>
                <c:pt idx="8">
                  <c:v>1800</c:v>
                </c:pt>
                <c:pt idx="9">
                  <c:v>2700</c:v>
                </c:pt>
                <c:pt idx="10">
                  <c:v>3600</c:v>
                </c:pt>
                <c:pt idx="11">
                  <c:v>5400</c:v>
                </c:pt>
                <c:pt idx="12">
                  <c:v>7200</c:v>
                </c:pt>
                <c:pt idx="13">
                  <c:v>10800</c:v>
                </c:pt>
                <c:pt idx="14">
                  <c:v>14400</c:v>
                </c:pt>
                <c:pt idx="15">
                  <c:v>18000</c:v>
                </c:pt>
                <c:pt idx="16">
                  <c:v>25200</c:v>
                </c:pt>
                <c:pt idx="17">
                  <c:v>32400</c:v>
                </c:pt>
                <c:pt idx="18">
                  <c:v>35100</c:v>
                </c:pt>
              </c:numCache>
            </c:numRef>
          </c:xVal>
          <c:yVal>
            <c:numRef>
              <c:f>'data Los Pardillo III'!$D$4:$D$22</c:f>
              <c:numCache>
                <c:formatCode>General</c:formatCode>
                <c:ptCount val="19"/>
                <c:pt idx="0">
                  <c:v>8.5000000000000006E-3</c:v>
                </c:pt>
                <c:pt idx="1">
                  <c:v>8.5000000000000006E-3</c:v>
                </c:pt>
                <c:pt idx="2">
                  <c:v>8.5000000000000006E-3</c:v>
                </c:pt>
                <c:pt idx="3">
                  <c:v>8.5000000000000006E-3</c:v>
                </c:pt>
                <c:pt idx="4">
                  <c:v>8.5000000000000006E-3</c:v>
                </c:pt>
                <c:pt idx="5">
                  <c:v>8.5000000000000006E-3</c:v>
                </c:pt>
                <c:pt idx="6">
                  <c:v>8.5000000000000006E-3</c:v>
                </c:pt>
                <c:pt idx="7">
                  <c:v>9.4999999999999998E-3</c:v>
                </c:pt>
                <c:pt idx="8">
                  <c:v>7.0300000000000007E-3</c:v>
                </c:pt>
                <c:pt idx="9">
                  <c:v>6.43E-3</c:v>
                </c:pt>
                <c:pt idx="10">
                  <c:v>6.0999999999999995E-3</c:v>
                </c:pt>
                <c:pt idx="11">
                  <c:v>1.0500000000000001E-2</c:v>
                </c:pt>
                <c:pt idx="12">
                  <c:v>7.1600000000000006E-3</c:v>
                </c:pt>
                <c:pt idx="13">
                  <c:v>7.0199999999999993E-3</c:v>
                </c:pt>
                <c:pt idx="14">
                  <c:v>8.4600000000000005E-3</c:v>
                </c:pt>
                <c:pt idx="15">
                  <c:v>7.9299999999999995E-3</c:v>
                </c:pt>
                <c:pt idx="16">
                  <c:v>1.0330000000000001E-2</c:v>
                </c:pt>
                <c:pt idx="17">
                  <c:v>1.0330000000000001E-2</c:v>
                </c:pt>
                <c:pt idx="18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BE6-4CFD-A3F7-77BCE3B89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65632"/>
        <c:axId val="43565056"/>
      </c:scatterChart>
      <c:valAx>
        <c:axId val="42384128"/>
        <c:scaling>
          <c:logBase val="10"/>
          <c:orientation val="minMax"/>
          <c:min val="1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384704"/>
        <c:crossesAt val="1.0000000000000002E-2"/>
        <c:crossBetween val="midCat"/>
      </c:valAx>
      <c:valAx>
        <c:axId val="42384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384128"/>
        <c:crossesAt val="10"/>
        <c:crossBetween val="midCat"/>
      </c:valAx>
      <c:valAx>
        <c:axId val="435650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[m³/s]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565632"/>
        <c:crosses val="max"/>
        <c:crossBetween val="midCat"/>
      </c:valAx>
      <c:valAx>
        <c:axId val="43565632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5650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4.8977734647635419E-2"/>
          <c:y val="4.3805456206150728E-2"/>
          <c:w val="0.19303537204234428"/>
          <c:h val="0.14877429937573014"/>
        </c:manualLayout>
      </c:layout>
      <c:overlay val="0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397327</xdr:colOff>
      <xdr:row>1</xdr:row>
      <xdr:rowOff>106814</xdr:rowOff>
    </xdr:from>
    <xdr:to>
      <xdr:col>24</xdr:col>
      <xdr:colOff>358588</xdr:colOff>
      <xdr:row>30</xdr:row>
      <xdr:rowOff>17318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376918</xdr:colOff>
      <xdr:row>1</xdr:row>
      <xdr:rowOff>55790</xdr:rowOff>
    </xdr:from>
    <xdr:to>
      <xdr:col>22</xdr:col>
      <xdr:colOff>81643</xdr:colOff>
      <xdr:row>28</xdr:row>
      <xdr:rowOff>54430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508269</xdr:colOff>
      <xdr:row>30</xdr:row>
      <xdr:rowOff>162486</xdr:rowOff>
    </xdr:from>
    <xdr:to>
      <xdr:col>22</xdr:col>
      <xdr:colOff>503464</xdr:colOff>
      <xdr:row>59</xdr:row>
      <xdr:rowOff>108857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workbookViewId="0">
      <selection activeCell="K22" sqref="K22"/>
    </sheetView>
  </sheetViews>
  <sheetFormatPr baseColWidth="10" defaultRowHeight="15" x14ac:dyDescent="0.25"/>
  <cols>
    <col min="1" max="1" width="11.42578125" style="1"/>
    <col min="2" max="2" width="25.140625" customWidth="1"/>
    <col min="3" max="3" width="18.7109375" customWidth="1"/>
    <col min="4" max="4" width="17.85546875" customWidth="1"/>
    <col min="5" max="5" width="13.140625" bestFit="1" customWidth="1"/>
    <col min="6" max="6" width="15.85546875" bestFit="1" customWidth="1"/>
  </cols>
  <sheetData>
    <row r="1" spans="1:7" s="1" customFormat="1" ht="15.75" thickBot="1" x14ac:dyDescent="0.3"/>
    <row r="2" spans="1:7" x14ac:dyDescent="0.25">
      <c r="A2" s="5"/>
      <c r="B2" s="90" t="s">
        <v>34</v>
      </c>
      <c r="C2" s="91" t="s">
        <v>0</v>
      </c>
      <c r="D2" s="92"/>
      <c r="E2" s="91" t="s">
        <v>11</v>
      </c>
      <c r="F2" s="95"/>
    </row>
    <row r="3" spans="1:7" ht="15.75" thickBot="1" x14ac:dyDescent="0.3">
      <c r="A3" s="5"/>
      <c r="B3" s="86"/>
      <c r="C3" s="93">
        <v>42119</v>
      </c>
      <c r="D3" s="94"/>
      <c r="E3" s="93">
        <v>42123</v>
      </c>
      <c r="F3" s="96"/>
    </row>
    <row r="4" spans="1:7" x14ac:dyDescent="0.25">
      <c r="A4" s="5"/>
      <c r="B4" s="2"/>
      <c r="C4" s="6" t="s">
        <v>9</v>
      </c>
      <c r="D4" s="7" t="s">
        <v>10</v>
      </c>
      <c r="E4" s="6" t="s">
        <v>9</v>
      </c>
      <c r="F4" s="19" t="s">
        <v>10</v>
      </c>
    </row>
    <row r="5" spans="1:7" x14ac:dyDescent="0.25">
      <c r="A5" s="5"/>
      <c r="B5" s="2" t="s">
        <v>2</v>
      </c>
      <c r="C5" s="8">
        <v>731709</v>
      </c>
      <c r="D5" s="10">
        <v>731689.60499999998</v>
      </c>
      <c r="E5" s="15">
        <v>727508</v>
      </c>
      <c r="F5" s="17">
        <v>727503.29799999995</v>
      </c>
    </row>
    <row r="6" spans="1:7" x14ac:dyDescent="0.25">
      <c r="A6" s="5"/>
      <c r="B6" s="2" t="s">
        <v>3</v>
      </c>
      <c r="C6" s="8">
        <v>2562272</v>
      </c>
      <c r="D6" s="10">
        <v>2562262.7609999999</v>
      </c>
      <c r="E6" s="15">
        <v>2557875</v>
      </c>
      <c r="F6" s="17">
        <v>2557881.6239999998</v>
      </c>
    </row>
    <row r="7" spans="1:7" x14ac:dyDescent="0.25">
      <c r="A7" s="5"/>
      <c r="B7" s="2" t="s">
        <v>16</v>
      </c>
      <c r="C7" s="8">
        <v>2083</v>
      </c>
      <c r="D7" s="10">
        <v>2083</v>
      </c>
      <c r="E7" s="8">
        <v>2092</v>
      </c>
      <c r="F7" s="17">
        <v>2101.1689999999999</v>
      </c>
    </row>
    <row r="8" spans="1:7" x14ac:dyDescent="0.25">
      <c r="A8" s="5"/>
      <c r="B8" s="2" t="s">
        <v>4</v>
      </c>
      <c r="C8" s="14">
        <v>69.98</v>
      </c>
      <c r="D8" s="11">
        <v>70.5</v>
      </c>
      <c r="E8" s="14">
        <v>77.08</v>
      </c>
      <c r="F8" s="16">
        <v>77.56</v>
      </c>
    </row>
    <row r="9" spans="1:7" x14ac:dyDescent="0.25">
      <c r="A9" s="5"/>
      <c r="B9" s="2" t="s">
        <v>12</v>
      </c>
      <c r="C9" s="87">
        <v>22.4</v>
      </c>
      <c r="D9" s="88"/>
      <c r="E9" s="87">
        <v>10</v>
      </c>
      <c r="F9" s="89"/>
    </row>
    <row r="10" spans="1:7" x14ac:dyDescent="0.25">
      <c r="A10" s="5"/>
      <c r="B10" s="2" t="s">
        <v>5</v>
      </c>
      <c r="C10" s="8">
        <v>220</v>
      </c>
      <c r="D10" s="11">
        <v>107.64</v>
      </c>
      <c r="E10" s="3">
        <v>230</v>
      </c>
      <c r="F10" s="18">
        <v>120.38</v>
      </c>
    </row>
    <row r="11" spans="1:7" x14ac:dyDescent="0.25">
      <c r="A11" s="5"/>
      <c r="B11" s="2" t="s">
        <v>6</v>
      </c>
      <c r="C11" s="8">
        <v>90</v>
      </c>
      <c r="D11" s="4" t="s">
        <v>1</v>
      </c>
      <c r="E11" s="3">
        <v>130</v>
      </c>
      <c r="F11" s="18" t="s">
        <v>1</v>
      </c>
    </row>
    <row r="12" spans="1:7" x14ac:dyDescent="0.25">
      <c r="A12" s="5"/>
      <c r="B12" s="2" t="s">
        <v>7</v>
      </c>
      <c r="C12" s="12">
        <v>7.619999999999999E-2</v>
      </c>
      <c r="D12" s="9">
        <v>0.15239999999999998</v>
      </c>
      <c r="E12" s="12">
        <v>7.619999999999999E-2</v>
      </c>
      <c r="F12" s="13">
        <v>0.15239999999999998</v>
      </c>
    </row>
    <row r="13" spans="1:7" x14ac:dyDescent="0.25">
      <c r="A13" s="5"/>
      <c r="B13" s="2" t="s">
        <v>8</v>
      </c>
      <c r="C13" s="14">
        <v>150</v>
      </c>
      <c r="D13" s="11">
        <v>37.14</v>
      </c>
      <c r="E13" s="14">
        <v>154.01999999999998</v>
      </c>
      <c r="F13" s="16">
        <v>43.459999999999994</v>
      </c>
    </row>
    <row r="14" spans="1:7" x14ac:dyDescent="0.25">
      <c r="A14" s="5"/>
      <c r="B14" s="2" t="s">
        <v>15</v>
      </c>
      <c r="C14" s="14">
        <v>8.4824999999999999</v>
      </c>
      <c r="D14" s="4" t="s">
        <v>1</v>
      </c>
      <c r="E14" s="16">
        <v>29.4</v>
      </c>
      <c r="F14" s="18" t="s">
        <v>1</v>
      </c>
    </row>
    <row r="15" spans="1:7" s="1" customFormat="1" x14ac:dyDescent="0.25">
      <c r="A15" s="5"/>
      <c r="B15" s="2" t="s">
        <v>14</v>
      </c>
      <c r="C15" s="17">
        <v>585</v>
      </c>
      <c r="D15" s="4" t="s">
        <v>1</v>
      </c>
      <c r="E15" s="17">
        <v>360</v>
      </c>
      <c r="F15" s="18" t="s">
        <v>1</v>
      </c>
    </row>
    <row r="16" spans="1:7" ht="15.75" thickBot="1" x14ac:dyDescent="0.3">
      <c r="A16" s="5"/>
      <c r="B16" s="38" t="s">
        <v>13</v>
      </c>
      <c r="C16" s="40">
        <v>8.6899999999999977</v>
      </c>
      <c r="D16" s="41">
        <v>3.1899999999999977</v>
      </c>
      <c r="E16" s="40">
        <v>36.540000000000006</v>
      </c>
      <c r="F16" s="40">
        <v>2.8299999999999983</v>
      </c>
      <c r="G16" s="5"/>
    </row>
    <row r="17" spans="1:6" x14ac:dyDescent="0.25">
      <c r="A17" s="5"/>
      <c r="F17" s="5"/>
    </row>
    <row r="18" spans="1:6" ht="15.75" thickBot="1" x14ac:dyDescent="0.3">
      <c r="B18" s="39"/>
      <c r="C18" s="39"/>
      <c r="D18" s="39"/>
      <c r="E18" s="39"/>
    </row>
    <row r="19" spans="1:6" x14ac:dyDescent="0.25">
      <c r="B19" s="85" t="s">
        <v>17</v>
      </c>
      <c r="C19" s="36" t="s">
        <v>39</v>
      </c>
      <c r="D19" s="36" t="s">
        <v>38</v>
      </c>
      <c r="E19" s="21" t="s">
        <v>40</v>
      </c>
    </row>
    <row r="20" spans="1:6" ht="15.75" thickBot="1" x14ac:dyDescent="0.3">
      <c r="B20" s="86"/>
      <c r="C20" s="43">
        <v>42298</v>
      </c>
      <c r="D20" s="43">
        <v>42306</v>
      </c>
      <c r="E20" s="44">
        <v>42307</v>
      </c>
    </row>
    <row r="21" spans="1:6" x14ac:dyDescent="0.25">
      <c r="B21" s="2"/>
      <c r="C21" s="36" t="s">
        <v>9</v>
      </c>
      <c r="D21" s="36" t="s">
        <v>9</v>
      </c>
      <c r="E21" s="21" t="s">
        <v>9</v>
      </c>
    </row>
    <row r="22" spans="1:6" x14ac:dyDescent="0.25">
      <c r="B22" s="2" t="s">
        <v>2</v>
      </c>
      <c r="C22" s="37">
        <v>723646</v>
      </c>
      <c r="D22" s="37">
        <v>732458</v>
      </c>
      <c r="E22" s="35">
        <v>737563</v>
      </c>
    </row>
    <row r="23" spans="1:6" x14ac:dyDescent="0.25">
      <c r="B23" s="2" t="s">
        <v>3</v>
      </c>
      <c r="C23" s="37">
        <v>2534710</v>
      </c>
      <c r="D23" s="37">
        <v>2518880</v>
      </c>
      <c r="E23" s="35">
        <v>2536484</v>
      </c>
    </row>
    <row r="24" spans="1:6" x14ac:dyDescent="0.25">
      <c r="B24" s="2" t="s">
        <v>16</v>
      </c>
      <c r="C24" s="42">
        <v>2248</v>
      </c>
      <c r="D24" s="45">
        <v>2113</v>
      </c>
      <c r="E24" s="46">
        <v>2159</v>
      </c>
    </row>
    <row r="25" spans="1:6" x14ac:dyDescent="0.25">
      <c r="B25" s="2" t="s">
        <v>4</v>
      </c>
      <c r="C25" s="37">
        <v>61.6</v>
      </c>
      <c r="D25" s="45">
        <v>63.26</v>
      </c>
      <c r="E25" s="46">
        <v>41.62</v>
      </c>
    </row>
    <row r="26" spans="1:6" x14ac:dyDescent="0.25">
      <c r="B26" s="2" t="s">
        <v>5</v>
      </c>
      <c r="C26" s="45">
        <v>160</v>
      </c>
      <c r="D26" s="45" t="s">
        <v>35</v>
      </c>
      <c r="E26" s="46">
        <v>300</v>
      </c>
    </row>
    <row r="27" spans="1:6" x14ac:dyDescent="0.25">
      <c r="B27" s="2" t="s">
        <v>6</v>
      </c>
      <c r="C27" s="45" t="s">
        <v>1</v>
      </c>
      <c r="D27" s="45" t="s">
        <v>1</v>
      </c>
      <c r="E27" s="46" t="s">
        <v>1</v>
      </c>
    </row>
    <row r="28" spans="1:6" x14ac:dyDescent="0.25">
      <c r="B28" s="2" t="s">
        <v>7</v>
      </c>
      <c r="C28" s="45">
        <v>0.25</v>
      </c>
      <c r="D28" s="45">
        <v>0.05</v>
      </c>
      <c r="E28" s="46">
        <v>2.5000000000000001E-2</v>
      </c>
    </row>
    <row r="29" spans="1:6" x14ac:dyDescent="0.25">
      <c r="B29" s="2" t="s">
        <v>8</v>
      </c>
      <c r="C29" s="45">
        <v>96</v>
      </c>
      <c r="D29" s="45">
        <v>26.7</v>
      </c>
      <c r="E29" s="46">
        <v>41.62</v>
      </c>
    </row>
    <row r="30" spans="1:6" x14ac:dyDescent="0.25">
      <c r="B30" s="2" t="s">
        <v>15</v>
      </c>
      <c r="C30" s="42">
        <v>5.7</v>
      </c>
      <c r="D30" s="45">
        <v>2.5</v>
      </c>
      <c r="E30" s="46">
        <v>1.48</v>
      </c>
    </row>
    <row r="31" spans="1:6" x14ac:dyDescent="0.25">
      <c r="B31" s="2" t="s">
        <v>14</v>
      </c>
      <c r="C31" s="45">
        <v>240</v>
      </c>
      <c r="D31" s="45">
        <v>180</v>
      </c>
      <c r="E31" s="46">
        <v>240</v>
      </c>
    </row>
    <row r="32" spans="1:6" x14ac:dyDescent="0.25">
      <c r="B32" s="20" t="s">
        <v>13</v>
      </c>
      <c r="C32" s="36">
        <v>2.4</v>
      </c>
      <c r="D32" s="49">
        <v>26.09</v>
      </c>
      <c r="E32" s="50">
        <v>2.09</v>
      </c>
    </row>
    <row r="33" spans="2:5" ht="15.75" thickBot="1" x14ac:dyDescent="0.3">
      <c r="B33" s="38" t="s">
        <v>36</v>
      </c>
      <c r="C33" s="83" t="s">
        <v>37</v>
      </c>
      <c r="D33" s="83"/>
      <c r="E33" s="39"/>
    </row>
  </sheetData>
  <mergeCells count="8">
    <mergeCell ref="B19:B20"/>
    <mergeCell ref="C9:D9"/>
    <mergeCell ref="E9:F9"/>
    <mergeCell ref="B2:B3"/>
    <mergeCell ref="C2:D2"/>
    <mergeCell ref="C3:D3"/>
    <mergeCell ref="E2:F2"/>
    <mergeCell ref="E3:F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7"/>
  <sheetViews>
    <sheetView tabSelected="1" topLeftCell="A10" zoomScale="70" zoomScaleNormal="70" workbookViewId="0">
      <selection activeCell="B57" sqref="B57"/>
    </sheetView>
  </sheetViews>
  <sheetFormatPr baseColWidth="10" defaultRowHeight="15" x14ac:dyDescent="0.25"/>
  <cols>
    <col min="1" max="1" width="11.42578125" style="1"/>
    <col min="2" max="3" width="16" style="1" customWidth="1"/>
    <col min="4" max="4" width="13.28515625" style="1" customWidth="1"/>
    <col min="5" max="7" width="11.42578125" style="1"/>
    <col min="8" max="8" width="15.140625" style="1" customWidth="1"/>
    <col min="9" max="16384" width="11.42578125" style="1"/>
  </cols>
  <sheetData>
    <row r="1" spans="1:12" ht="18.75" x14ac:dyDescent="0.3">
      <c r="A1" s="25" t="s">
        <v>19</v>
      </c>
      <c r="G1" s="25" t="s">
        <v>18</v>
      </c>
    </row>
    <row r="3" spans="1:12" ht="15.75" x14ac:dyDescent="0.25">
      <c r="A3" s="26" t="s">
        <v>25</v>
      </c>
    </row>
    <row r="4" spans="1:12" x14ac:dyDescent="0.25">
      <c r="A4" s="1" t="s">
        <v>21</v>
      </c>
      <c r="B4" s="1" t="s">
        <v>22</v>
      </c>
      <c r="C4" s="1" t="s">
        <v>23</v>
      </c>
      <c r="D4" s="1" t="s">
        <v>28</v>
      </c>
      <c r="G4" s="1" t="s">
        <v>21</v>
      </c>
      <c r="H4" s="1" t="s">
        <v>22</v>
      </c>
      <c r="I4" s="1" t="s">
        <v>23</v>
      </c>
      <c r="K4" s="1" t="s">
        <v>21</v>
      </c>
      <c r="L4" s="1" t="s">
        <v>31</v>
      </c>
    </row>
    <row r="5" spans="1:12" x14ac:dyDescent="0.25">
      <c r="A5" s="1">
        <v>0</v>
      </c>
      <c r="B5" s="1">
        <v>73.25</v>
      </c>
      <c r="C5" s="1">
        <v>0</v>
      </c>
      <c r="D5" s="27">
        <v>8.2019999999999996E-2</v>
      </c>
      <c r="G5" s="1">
        <v>0</v>
      </c>
      <c r="H5" s="1">
        <v>77.83</v>
      </c>
      <c r="I5" s="1">
        <v>0</v>
      </c>
      <c r="K5" s="5">
        <v>0</v>
      </c>
      <c r="L5" s="24">
        <v>25.4</v>
      </c>
    </row>
    <row r="6" spans="1:12" x14ac:dyDescent="0.25">
      <c r="A6" s="1">
        <v>15</v>
      </c>
      <c r="B6" s="1">
        <v>84.79</v>
      </c>
      <c r="C6" s="1">
        <f t="shared" ref="C6:C26" si="0">B6-$B$5</f>
        <v>11.540000000000006</v>
      </c>
      <c r="D6" s="27">
        <v>8.2019999999999996E-2</v>
      </c>
      <c r="G6" s="1">
        <v>15</v>
      </c>
      <c r="H6" s="1">
        <v>77.84</v>
      </c>
      <c r="I6" s="1">
        <f>H6-$H$5</f>
        <v>1.0000000000005116E-2</v>
      </c>
      <c r="K6" s="5">
        <v>300</v>
      </c>
      <c r="L6" s="24">
        <v>25.4</v>
      </c>
    </row>
    <row r="7" spans="1:12" x14ac:dyDescent="0.25">
      <c r="A7" s="1">
        <v>30</v>
      </c>
      <c r="B7" s="1">
        <v>87.1</v>
      </c>
      <c r="C7" s="1">
        <f t="shared" si="0"/>
        <v>13.849999999999994</v>
      </c>
      <c r="D7" s="27">
        <v>8.2019999999999996E-2</v>
      </c>
      <c r="G7" s="1">
        <v>30</v>
      </c>
      <c r="H7" s="1">
        <v>77.849999999999994</v>
      </c>
      <c r="I7" s="1">
        <f t="shared" ref="I7:I52" si="1">H7-$H$5</f>
        <v>1.9999999999996021E-2</v>
      </c>
      <c r="K7" s="5">
        <v>600</v>
      </c>
      <c r="L7" s="24">
        <v>26</v>
      </c>
    </row>
    <row r="8" spans="1:12" x14ac:dyDescent="0.25">
      <c r="A8" s="1">
        <v>45</v>
      </c>
      <c r="B8" s="1">
        <v>88.95</v>
      </c>
      <c r="C8" s="1">
        <f t="shared" si="0"/>
        <v>15.700000000000003</v>
      </c>
      <c r="D8" s="27">
        <v>8.2019999999999996E-2</v>
      </c>
      <c r="G8" s="1">
        <v>45</v>
      </c>
      <c r="H8" s="1">
        <v>77.87</v>
      </c>
      <c r="I8" s="1">
        <f t="shared" si="1"/>
        <v>4.0000000000006253E-2</v>
      </c>
      <c r="K8" s="5">
        <v>900</v>
      </c>
      <c r="L8" s="24">
        <v>26.6</v>
      </c>
    </row>
    <row r="9" spans="1:12" x14ac:dyDescent="0.25">
      <c r="A9" s="1">
        <v>60</v>
      </c>
      <c r="B9" s="1">
        <v>90.81</v>
      </c>
      <c r="C9" s="1">
        <f t="shared" si="0"/>
        <v>17.560000000000002</v>
      </c>
      <c r="D9" s="27">
        <v>4.6259999999999996E-2</v>
      </c>
      <c r="G9" s="1">
        <v>60</v>
      </c>
      <c r="H9" s="1">
        <v>77.900000000000006</v>
      </c>
      <c r="I9" s="1">
        <f t="shared" si="1"/>
        <v>7.000000000000739E-2</v>
      </c>
      <c r="K9" s="5">
        <v>1200</v>
      </c>
      <c r="L9" s="24">
        <v>26.8</v>
      </c>
    </row>
    <row r="10" spans="1:12" x14ac:dyDescent="0.25">
      <c r="A10" s="1">
        <v>120</v>
      </c>
      <c r="B10" s="1">
        <v>95.63</v>
      </c>
      <c r="C10" s="1">
        <f t="shared" si="0"/>
        <v>22.379999999999995</v>
      </c>
      <c r="D10" s="27">
        <v>2.6269999999999998E-2</v>
      </c>
      <c r="G10" s="1">
        <v>120</v>
      </c>
      <c r="H10" s="1">
        <v>78.05</v>
      </c>
      <c r="I10" s="1">
        <f t="shared" si="1"/>
        <v>0.21999999999999886</v>
      </c>
      <c r="K10" s="5">
        <v>2700</v>
      </c>
      <c r="L10" s="24">
        <v>26.6</v>
      </c>
    </row>
    <row r="11" spans="1:12" x14ac:dyDescent="0.25">
      <c r="A11" s="1">
        <v>180</v>
      </c>
      <c r="B11" s="1">
        <v>98.39</v>
      </c>
      <c r="C11" s="1">
        <f t="shared" si="0"/>
        <v>25.14</v>
      </c>
      <c r="D11" s="27">
        <v>2.639E-2</v>
      </c>
      <c r="G11" s="1">
        <v>180</v>
      </c>
      <c r="H11" s="1">
        <v>78.209999999999994</v>
      </c>
      <c r="I11" s="1">
        <f t="shared" si="1"/>
        <v>0.37999999999999545</v>
      </c>
      <c r="K11" s="5">
        <v>3600</v>
      </c>
      <c r="L11" s="24">
        <v>27</v>
      </c>
    </row>
    <row r="12" spans="1:12" x14ac:dyDescent="0.25">
      <c r="A12" s="1">
        <v>240</v>
      </c>
      <c r="B12" s="1">
        <v>100.29</v>
      </c>
      <c r="C12" s="1">
        <f t="shared" si="0"/>
        <v>27.040000000000006</v>
      </c>
      <c r="D12" s="27">
        <v>2.7199999999999998E-2</v>
      </c>
      <c r="G12" s="1">
        <v>240</v>
      </c>
      <c r="H12" s="1">
        <v>78.38</v>
      </c>
      <c r="I12" s="1">
        <f t="shared" si="1"/>
        <v>0.54999999999999716</v>
      </c>
      <c r="K12" s="5">
        <v>5400</v>
      </c>
      <c r="L12" s="24">
        <v>27.3</v>
      </c>
    </row>
    <row r="13" spans="1:12" x14ac:dyDescent="0.25">
      <c r="A13" s="1">
        <v>300</v>
      </c>
      <c r="B13" s="1">
        <v>101.52</v>
      </c>
      <c r="C13" s="1">
        <f t="shared" si="0"/>
        <v>28.269999999999996</v>
      </c>
      <c r="D13" s="27">
        <v>2.6210000000000001E-2</v>
      </c>
      <c r="G13" s="1">
        <v>300</v>
      </c>
      <c r="H13" s="1">
        <v>78.56</v>
      </c>
      <c r="I13" s="1">
        <f t="shared" si="1"/>
        <v>0.73000000000000398</v>
      </c>
      <c r="K13" s="5">
        <v>7200</v>
      </c>
      <c r="L13" s="24">
        <v>27.4</v>
      </c>
    </row>
    <row r="14" spans="1:12" x14ac:dyDescent="0.25">
      <c r="A14" s="1">
        <v>360</v>
      </c>
      <c r="B14" s="1">
        <v>102.34</v>
      </c>
      <c r="C14" s="1">
        <f t="shared" si="0"/>
        <v>29.090000000000003</v>
      </c>
      <c r="D14" s="27">
        <v>2.6109999999999998E-2</v>
      </c>
      <c r="G14" s="1">
        <v>360</v>
      </c>
      <c r="H14" s="1">
        <v>78.73</v>
      </c>
      <c r="I14" s="1">
        <f t="shared" si="1"/>
        <v>0.90000000000000568</v>
      </c>
      <c r="K14" s="5">
        <v>10800</v>
      </c>
      <c r="L14" s="24">
        <v>27.4</v>
      </c>
    </row>
    <row r="15" spans="1:12" x14ac:dyDescent="0.25">
      <c r="A15" s="1">
        <v>480</v>
      </c>
      <c r="B15" s="1">
        <v>103.95</v>
      </c>
      <c r="C15" s="1">
        <f t="shared" si="0"/>
        <v>30.700000000000003</v>
      </c>
      <c r="D15" s="27">
        <v>2.8199999999999999E-2</v>
      </c>
      <c r="G15" s="1">
        <v>480</v>
      </c>
      <c r="H15" s="1">
        <v>79.03</v>
      </c>
      <c r="I15" s="1">
        <f t="shared" si="1"/>
        <v>1.2000000000000028</v>
      </c>
      <c r="K15" s="5">
        <v>14400</v>
      </c>
      <c r="L15" s="24">
        <v>26.7</v>
      </c>
    </row>
    <row r="16" spans="1:12" x14ac:dyDescent="0.25">
      <c r="A16" s="1">
        <v>600</v>
      </c>
      <c r="B16" s="1">
        <v>104.1</v>
      </c>
      <c r="C16" s="1">
        <f t="shared" si="0"/>
        <v>30.849999999999994</v>
      </c>
      <c r="D16" s="27">
        <v>2.9260000000000001E-2</v>
      </c>
      <c r="G16" s="1">
        <v>600</v>
      </c>
      <c r="H16" s="1">
        <v>79.31</v>
      </c>
      <c r="I16" s="1">
        <f t="shared" si="1"/>
        <v>1.480000000000004</v>
      </c>
      <c r="K16" s="5">
        <v>18000</v>
      </c>
      <c r="L16" s="5">
        <v>26.2</v>
      </c>
    </row>
    <row r="17" spans="1:14" x14ac:dyDescent="0.25">
      <c r="A17" s="1">
        <v>720</v>
      </c>
      <c r="B17" s="1">
        <v>104.66</v>
      </c>
      <c r="C17" s="1">
        <f t="shared" si="0"/>
        <v>31.409999999999997</v>
      </c>
      <c r="D17" s="27">
        <v>2.6040000000000001E-2</v>
      </c>
      <c r="G17" s="1">
        <v>720</v>
      </c>
      <c r="H17" s="1">
        <v>79.510000000000005</v>
      </c>
      <c r="I17" s="1">
        <f t="shared" si="1"/>
        <v>1.6800000000000068</v>
      </c>
      <c r="K17" s="5">
        <v>21600</v>
      </c>
      <c r="L17" s="5">
        <v>26.4</v>
      </c>
    </row>
    <row r="18" spans="1:14" x14ac:dyDescent="0.25">
      <c r="A18" s="1">
        <v>900</v>
      </c>
      <c r="B18" s="1">
        <v>105.17</v>
      </c>
      <c r="C18" s="1">
        <f t="shared" si="0"/>
        <v>31.92</v>
      </c>
      <c r="D18" s="27">
        <v>2.5160000000000002E-2</v>
      </c>
      <c r="E18" s="97"/>
      <c r="F18" s="97"/>
      <c r="G18" s="1">
        <v>900</v>
      </c>
      <c r="H18" s="1">
        <v>79.75</v>
      </c>
      <c r="I18" s="1">
        <f t="shared" si="1"/>
        <v>1.9200000000000017</v>
      </c>
      <c r="K18" s="5"/>
      <c r="L18" s="5"/>
    </row>
    <row r="19" spans="1:14" x14ac:dyDescent="0.25">
      <c r="A19" s="1">
        <v>1200</v>
      </c>
      <c r="B19" s="22">
        <v>105.78</v>
      </c>
      <c r="C19" s="22">
        <f t="shared" si="0"/>
        <v>32.53</v>
      </c>
      <c r="D19" s="27">
        <v>2.946E-2</v>
      </c>
      <c r="E19" s="22" t="s">
        <v>20</v>
      </c>
      <c r="G19" s="1">
        <v>1200</v>
      </c>
      <c r="H19" s="1">
        <v>79.81</v>
      </c>
      <c r="I19" s="1">
        <f t="shared" si="1"/>
        <v>1.980000000000004</v>
      </c>
    </row>
    <row r="20" spans="1:14" x14ac:dyDescent="0.25">
      <c r="A20" s="1">
        <v>1500</v>
      </c>
      <c r="B20" s="1">
        <v>106.26</v>
      </c>
      <c r="C20" s="1">
        <f t="shared" si="0"/>
        <v>33.010000000000005</v>
      </c>
      <c r="D20" s="27">
        <v>2.5049999999999999E-2</v>
      </c>
      <c r="E20" s="23"/>
      <c r="G20" s="1">
        <v>1500</v>
      </c>
      <c r="H20" s="1">
        <v>80.150000000000006</v>
      </c>
      <c r="I20" s="1">
        <f t="shared" si="1"/>
        <v>2.3200000000000074</v>
      </c>
    </row>
    <row r="21" spans="1:14" x14ac:dyDescent="0.25">
      <c r="A21" s="1">
        <v>1800</v>
      </c>
      <c r="B21" s="1">
        <v>106.58</v>
      </c>
      <c r="C21" s="1">
        <f t="shared" si="0"/>
        <v>33.33</v>
      </c>
      <c r="D21" s="27">
        <v>2.52E-2</v>
      </c>
      <c r="G21" s="1">
        <v>1800</v>
      </c>
      <c r="H21" s="1">
        <v>80.23</v>
      </c>
      <c r="I21" s="1">
        <f t="shared" si="1"/>
        <v>2.4000000000000057</v>
      </c>
    </row>
    <row r="22" spans="1:14" x14ac:dyDescent="0.25">
      <c r="A22" s="1">
        <v>2700</v>
      </c>
      <c r="B22" s="1">
        <v>107.35</v>
      </c>
      <c r="C22" s="1">
        <f t="shared" si="0"/>
        <v>34.099999999999994</v>
      </c>
      <c r="D22" s="27">
        <v>2.52E-2</v>
      </c>
      <c r="G22" s="1">
        <v>2700</v>
      </c>
      <c r="H22" s="1">
        <v>80.36</v>
      </c>
      <c r="I22" s="1">
        <f t="shared" si="1"/>
        <v>2.5300000000000011</v>
      </c>
    </row>
    <row r="23" spans="1:14" x14ac:dyDescent="0.25">
      <c r="A23" s="1">
        <v>3600</v>
      </c>
      <c r="B23" s="1">
        <v>107.86</v>
      </c>
      <c r="C23" s="1">
        <f t="shared" si="0"/>
        <v>34.61</v>
      </c>
      <c r="D23" s="27">
        <v>2.52E-2</v>
      </c>
      <c r="G23" s="1">
        <v>3600</v>
      </c>
      <c r="H23" s="1">
        <v>80.44</v>
      </c>
      <c r="I23" s="1">
        <f t="shared" si="1"/>
        <v>2.6099999999999994</v>
      </c>
    </row>
    <row r="24" spans="1:14" x14ac:dyDescent="0.25">
      <c r="A24" s="1">
        <v>5400</v>
      </c>
      <c r="B24" s="1">
        <v>108.6</v>
      </c>
      <c r="C24" s="1">
        <f t="shared" si="0"/>
        <v>35.349999999999994</v>
      </c>
      <c r="D24" s="27">
        <v>2.52E-2</v>
      </c>
      <c r="G24" s="1">
        <v>5400</v>
      </c>
      <c r="H24" s="1">
        <v>80.510000000000005</v>
      </c>
      <c r="I24" s="1">
        <f t="shared" si="1"/>
        <v>2.6800000000000068</v>
      </c>
    </row>
    <row r="25" spans="1:14" x14ac:dyDescent="0.25">
      <c r="A25" s="1">
        <v>7200</v>
      </c>
      <c r="B25" s="1">
        <v>109.16</v>
      </c>
      <c r="C25" s="1">
        <f t="shared" si="0"/>
        <v>35.909999999999997</v>
      </c>
      <c r="D25" s="27">
        <v>2.4399999999999998E-2</v>
      </c>
      <c r="G25" s="1">
        <v>7200</v>
      </c>
      <c r="H25" s="1">
        <v>80.56</v>
      </c>
      <c r="I25" s="1">
        <f t="shared" si="1"/>
        <v>2.730000000000004</v>
      </c>
    </row>
    <row r="26" spans="1:14" x14ac:dyDescent="0.25">
      <c r="A26" s="1">
        <v>10800</v>
      </c>
      <c r="B26" s="1">
        <v>109.98</v>
      </c>
      <c r="C26" s="1">
        <f t="shared" si="0"/>
        <v>36.730000000000004</v>
      </c>
      <c r="D26" s="27">
        <v>2.47E-2</v>
      </c>
      <c r="G26" s="1">
        <v>10800</v>
      </c>
      <c r="H26" s="1">
        <v>80.59</v>
      </c>
      <c r="I26" s="1">
        <f t="shared" si="1"/>
        <v>2.7600000000000051</v>
      </c>
    </row>
    <row r="27" spans="1:14" x14ac:dyDescent="0.25">
      <c r="A27" s="1">
        <v>14400</v>
      </c>
      <c r="B27" s="22">
        <v>107.91</v>
      </c>
      <c r="C27" s="22">
        <f t="shared" ref="C27" si="2">B27-$B$5</f>
        <v>34.659999999999997</v>
      </c>
      <c r="D27" s="27">
        <v>2.3820000000000001E-2</v>
      </c>
      <c r="E27" s="22" t="s">
        <v>20</v>
      </c>
      <c r="G27" s="1">
        <v>14400</v>
      </c>
      <c r="H27" s="1">
        <v>80.61</v>
      </c>
      <c r="I27" s="1">
        <f t="shared" si="1"/>
        <v>2.7800000000000011</v>
      </c>
    </row>
    <row r="28" spans="1:14" x14ac:dyDescent="0.25">
      <c r="A28" s="1">
        <v>18000</v>
      </c>
      <c r="B28" s="1">
        <v>110.9</v>
      </c>
      <c r="C28" s="1">
        <f>B28-$B$5</f>
        <v>37.650000000000006</v>
      </c>
      <c r="D28" s="27">
        <v>2.53E-2</v>
      </c>
      <c r="G28" s="1">
        <v>18000</v>
      </c>
      <c r="H28" s="1">
        <v>80.64</v>
      </c>
      <c r="I28" s="1">
        <f t="shared" si="1"/>
        <v>2.8100000000000023</v>
      </c>
    </row>
    <row r="29" spans="1:14" x14ac:dyDescent="0.25">
      <c r="A29" s="1">
        <v>21600</v>
      </c>
      <c r="B29" s="1">
        <v>109.79</v>
      </c>
      <c r="C29" s="1">
        <f>B29-$B$5</f>
        <v>36.540000000000006</v>
      </c>
      <c r="D29" s="27">
        <v>2.4500000000000001E-2</v>
      </c>
      <c r="G29" s="1">
        <v>21600</v>
      </c>
      <c r="H29" s="1">
        <v>80.66</v>
      </c>
      <c r="I29" s="1">
        <f t="shared" si="1"/>
        <v>2.8299999999999983</v>
      </c>
      <c r="K29" s="5"/>
      <c r="L29" s="5"/>
      <c r="M29" s="5"/>
      <c r="N29" s="5"/>
    </row>
    <row r="30" spans="1:14" ht="15.75" x14ac:dyDescent="0.25">
      <c r="A30" s="26" t="s">
        <v>24</v>
      </c>
      <c r="K30" s="5"/>
      <c r="L30" s="98"/>
      <c r="M30" s="98"/>
      <c r="N30" s="5"/>
    </row>
    <row r="31" spans="1:14" x14ac:dyDescent="0.25">
      <c r="A31" s="1">
        <v>21615</v>
      </c>
      <c r="C31" s="5"/>
      <c r="D31" s="98"/>
      <c r="E31" s="98"/>
      <c r="F31" s="5"/>
      <c r="G31" s="1">
        <v>21615</v>
      </c>
      <c r="H31" s="1">
        <v>80.52</v>
      </c>
      <c r="I31" s="1">
        <f t="shared" si="1"/>
        <v>2.6899999999999977</v>
      </c>
      <c r="K31" s="5"/>
      <c r="L31" s="5"/>
      <c r="M31" s="5"/>
      <c r="N31" s="5"/>
    </row>
    <row r="32" spans="1:14" x14ac:dyDescent="0.25">
      <c r="A32" s="1">
        <v>21630</v>
      </c>
      <c r="C32" s="5"/>
      <c r="D32" s="5"/>
      <c r="E32" s="5"/>
      <c r="F32" s="5"/>
      <c r="G32" s="1">
        <v>21630</v>
      </c>
      <c r="H32" s="1">
        <v>80.5</v>
      </c>
      <c r="I32" s="1">
        <f t="shared" si="1"/>
        <v>2.6700000000000017</v>
      </c>
      <c r="K32" s="5"/>
      <c r="L32" s="24"/>
      <c r="M32" s="5"/>
      <c r="N32" s="5"/>
    </row>
    <row r="33" spans="1:14" x14ac:dyDescent="0.25">
      <c r="A33" s="1">
        <v>21645</v>
      </c>
      <c r="C33" s="5"/>
      <c r="D33" s="24"/>
      <c r="E33" s="5"/>
      <c r="F33" s="5"/>
      <c r="G33" s="1">
        <v>21645</v>
      </c>
      <c r="H33" s="1">
        <v>80.47</v>
      </c>
      <c r="I33" s="1">
        <f t="shared" si="1"/>
        <v>2.6400000000000006</v>
      </c>
      <c r="K33" s="5"/>
      <c r="L33" s="5"/>
      <c r="M33" s="5"/>
      <c r="N33" s="5"/>
    </row>
    <row r="34" spans="1:14" x14ac:dyDescent="0.25">
      <c r="A34" s="1">
        <v>21660</v>
      </c>
      <c r="C34" s="5"/>
      <c r="D34" s="5"/>
      <c r="E34" s="5"/>
      <c r="F34" s="5"/>
      <c r="G34" s="1">
        <v>21660</v>
      </c>
      <c r="H34" s="1">
        <v>80.44</v>
      </c>
      <c r="I34" s="1">
        <f t="shared" si="1"/>
        <v>2.6099999999999994</v>
      </c>
      <c r="K34" s="5"/>
      <c r="L34" s="24"/>
      <c r="M34" s="5"/>
      <c r="N34" s="5"/>
    </row>
    <row r="35" spans="1:14" x14ac:dyDescent="0.25">
      <c r="A35" s="1">
        <v>21720</v>
      </c>
      <c r="C35" s="5"/>
      <c r="D35" s="24"/>
      <c r="E35" s="5"/>
      <c r="F35" s="5"/>
      <c r="G35" s="1">
        <v>21720</v>
      </c>
      <c r="H35" s="1">
        <v>80.28</v>
      </c>
      <c r="I35" s="1">
        <f t="shared" si="1"/>
        <v>2.4500000000000028</v>
      </c>
      <c r="K35" s="5"/>
      <c r="L35" s="24"/>
      <c r="M35" s="5"/>
      <c r="N35" s="5"/>
    </row>
    <row r="36" spans="1:14" x14ac:dyDescent="0.25">
      <c r="A36" s="1">
        <v>21780</v>
      </c>
      <c r="B36" s="5">
        <v>84.02</v>
      </c>
      <c r="C36" s="5">
        <f>B36-$B$5</f>
        <v>10.769999999999996</v>
      </c>
      <c r="D36" s="24"/>
      <c r="E36" s="5"/>
      <c r="F36" s="5"/>
      <c r="G36" s="1">
        <v>21780</v>
      </c>
      <c r="H36" s="1">
        <v>80.12</v>
      </c>
      <c r="I36" s="1">
        <f t="shared" si="1"/>
        <v>2.2900000000000063</v>
      </c>
      <c r="K36" s="5"/>
      <c r="L36" s="24"/>
      <c r="M36" s="5"/>
      <c r="N36" s="5"/>
    </row>
    <row r="37" spans="1:14" x14ac:dyDescent="0.25">
      <c r="A37" s="1">
        <v>21840</v>
      </c>
      <c r="B37" s="5">
        <v>83.86</v>
      </c>
      <c r="C37" s="5">
        <f t="shared" ref="C37:C51" si="3">B37-$B$5</f>
        <v>10.61</v>
      </c>
      <c r="D37" s="24"/>
      <c r="E37" s="5"/>
      <c r="F37" s="5"/>
      <c r="G37" s="1">
        <v>21840</v>
      </c>
      <c r="H37" s="1">
        <v>79.98</v>
      </c>
      <c r="I37" s="1">
        <f t="shared" si="1"/>
        <v>2.1500000000000057</v>
      </c>
      <c r="K37" s="5"/>
      <c r="L37" s="24"/>
      <c r="M37" s="5"/>
      <c r="N37" s="5"/>
    </row>
    <row r="38" spans="1:14" x14ac:dyDescent="0.25">
      <c r="A38" s="1">
        <v>21900</v>
      </c>
      <c r="B38" s="5">
        <v>83.53</v>
      </c>
      <c r="C38" s="5">
        <f t="shared" si="3"/>
        <v>10.280000000000001</v>
      </c>
      <c r="D38" s="24"/>
      <c r="E38" s="5"/>
      <c r="F38" s="5"/>
      <c r="G38" s="1">
        <v>21900</v>
      </c>
      <c r="H38" s="1">
        <v>79.84</v>
      </c>
      <c r="I38" s="1">
        <f t="shared" si="1"/>
        <v>2.0100000000000051</v>
      </c>
      <c r="K38" s="5"/>
      <c r="L38" s="24"/>
      <c r="M38" s="5"/>
      <c r="N38" s="5"/>
    </row>
    <row r="39" spans="1:14" x14ac:dyDescent="0.25">
      <c r="A39" s="1">
        <v>21960</v>
      </c>
      <c r="B39" s="5">
        <v>83.3</v>
      </c>
      <c r="C39" s="5">
        <f t="shared" si="3"/>
        <v>10.049999999999997</v>
      </c>
      <c r="D39" s="24"/>
      <c r="E39" s="5"/>
      <c r="F39" s="5"/>
      <c r="G39" s="1">
        <v>21960</v>
      </c>
      <c r="H39" s="1">
        <v>79.69</v>
      </c>
      <c r="I39" s="1">
        <f t="shared" si="1"/>
        <v>1.8599999999999994</v>
      </c>
      <c r="K39" s="5"/>
      <c r="L39" s="24"/>
      <c r="M39" s="5"/>
      <c r="N39" s="5"/>
    </row>
    <row r="40" spans="1:14" x14ac:dyDescent="0.25">
      <c r="A40" s="1">
        <v>22080</v>
      </c>
      <c r="B40" s="5">
        <v>82.86</v>
      </c>
      <c r="C40" s="5">
        <f t="shared" si="3"/>
        <v>9.61</v>
      </c>
      <c r="D40" s="24"/>
      <c r="E40" s="5"/>
      <c r="F40" s="5"/>
      <c r="G40" s="1">
        <v>22080</v>
      </c>
      <c r="H40" s="1">
        <v>79.52</v>
      </c>
      <c r="I40" s="1">
        <f t="shared" si="1"/>
        <v>1.6899999999999977</v>
      </c>
      <c r="K40" s="5"/>
      <c r="L40" s="24"/>
      <c r="M40" s="5"/>
      <c r="N40" s="5"/>
    </row>
    <row r="41" spans="1:14" x14ac:dyDescent="0.25">
      <c r="A41" s="1">
        <v>22200</v>
      </c>
      <c r="B41" s="5">
        <v>82.51</v>
      </c>
      <c r="C41" s="5">
        <f t="shared" si="3"/>
        <v>9.2600000000000051</v>
      </c>
      <c r="D41" s="24"/>
      <c r="E41" s="5"/>
      <c r="F41" s="5"/>
      <c r="G41" s="1">
        <v>22200</v>
      </c>
      <c r="H41" s="1">
        <v>79.349999999999994</v>
      </c>
      <c r="I41" s="1">
        <f t="shared" si="1"/>
        <v>1.519999999999996</v>
      </c>
      <c r="K41" s="5"/>
      <c r="L41" s="24"/>
      <c r="M41" s="5"/>
      <c r="N41" s="5"/>
    </row>
    <row r="42" spans="1:14" x14ac:dyDescent="0.25">
      <c r="A42" s="1">
        <v>22320</v>
      </c>
      <c r="B42" s="5">
        <v>82.25</v>
      </c>
      <c r="C42" s="5">
        <f t="shared" si="3"/>
        <v>9</v>
      </c>
      <c r="D42" s="24"/>
      <c r="E42" s="5"/>
      <c r="F42" s="5"/>
      <c r="G42" s="1">
        <v>22320</v>
      </c>
      <c r="H42" s="1">
        <v>79.209999999999994</v>
      </c>
      <c r="I42" s="1">
        <f t="shared" si="1"/>
        <v>1.3799999999999955</v>
      </c>
      <c r="K42" s="5"/>
      <c r="L42" s="24"/>
      <c r="M42" s="5"/>
      <c r="N42" s="5"/>
    </row>
    <row r="43" spans="1:14" x14ac:dyDescent="0.25">
      <c r="A43" s="1">
        <v>22500</v>
      </c>
      <c r="B43" s="5">
        <v>81.93</v>
      </c>
      <c r="C43" s="5">
        <f t="shared" si="3"/>
        <v>8.6800000000000068</v>
      </c>
      <c r="D43" s="24"/>
      <c r="E43" s="5"/>
      <c r="F43" s="5"/>
      <c r="G43" s="1">
        <v>22500</v>
      </c>
      <c r="H43" s="1">
        <v>79.05</v>
      </c>
      <c r="I43" s="1">
        <f t="shared" si="1"/>
        <v>1.2199999999999989</v>
      </c>
      <c r="K43" s="5"/>
      <c r="L43" s="24"/>
      <c r="M43" s="5"/>
      <c r="N43" s="5"/>
    </row>
    <row r="44" spans="1:14" x14ac:dyDescent="0.25">
      <c r="A44" s="1">
        <v>22800</v>
      </c>
      <c r="B44" s="5">
        <v>81.56</v>
      </c>
      <c r="C44" s="5">
        <f t="shared" si="3"/>
        <v>8.3100000000000023</v>
      </c>
      <c r="D44" s="24"/>
      <c r="E44" s="5"/>
      <c r="F44" s="5"/>
      <c r="G44" s="1">
        <v>22800</v>
      </c>
      <c r="H44" s="1">
        <v>78.86</v>
      </c>
      <c r="I44" s="1">
        <f t="shared" si="1"/>
        <v>1.0300000000000011</v>
      </c>
      <c r="K44" s="5"/>
      <c r="L44" s="24"/>
      <c r="M44" s="5"/>
      <c r="N44" s="5"/>
    </row>
    <row r="45" spans="1:14" x14ac:dyDescent="0.25">
      <c r="A45" s="1">
        <v>23100</v>
      </c>
      <c r="B45" s="5">
        <v>81.28</v>
      </c>
      <c r="C45" s="5">
        <f t="shared" si="3"/>
        <v>8.0300000000000011</v>
      </c>
      <c r="D45" s="24"/>
      <c r="E45" s="5"/>
      <c r="F45" s="5"/>
      <c r="G45" s="1">
        <v>23100</v>
      </c>
      <c r="H45" s="1">
        <v>78.739999999999995</v>
      </c>
      <c r="I45" s="1">
        <f t="shared" si="1"/>
        <v>0.90999999999999659</v>
      </c>
      <c r="K45" s="5"/>
      <c r="L45" s="24"/>
      <c r="M45" s="5"/>
      <c r="N45" s="5"/>
    </row>
    <row r="46" spans="1:14" x14ac:dyDescent="0.25">
      <c r="A46" s="1">
        <v>23400</v>
      </c>
      <c r="B46" s="5">
        <v>81.06</v>
      </c>
      <c r="C46" s="5">
        <f t="shared" si="3"/>
        <v>7.8100000000000023</v>
      </c>
      <c r="D46" s="24"/>
      <c r="E46" s="5"/>
      <c r="F46" s="5"/>
      <c r="G46" s="1">
        <v>23400</v>
      </c>
      <c r="H46" s="1">
        <v>78.650000000000006</v>
      </c>
      <c r="I46" s="1">
        <f t="shared" si="1"/>
        <v>0.82000000000000739</v>
      </c>
      <c r="K46" s="5"/>
      <c r="L46" s="24"/>
      <c r="M46" s="5"/>
      <c r="N46" s="5"/>
    </row>
    <row r="47" spans="1:14" x14ac:dyDescent="0.25">
      <c r="A47" s="1">
        <v>24300</v>
      </c>
      <c r="B47" s="5">
        <v>80.61</v>
      </c>
      <c r="C47" s="5">
        <f t="shared" si="3"/>
        <v>7.3599999999999994</v>
      </c>
      <c r="D47" s="24"/>
      <c r="E47" s="5"/>
      <c r="F47" s="5"/>
      <c r="G47" s="1">
        <v>24300</v>
      </c>
      <c r="H47" s="1">
        <v>78.64</v>
      </c>
      <c r="I47" s="1">
        <f t="shared" si="1"/>
        <v>0.81000000000000227</v>
      </c>
      <c r="K47" s="5"/>
      <c r="L47" s="24"/>
      <c r="M47" s="5"/>
      <c r="N47" s="5"/>
    </row>
    <row r="48" spans="1:14" x14ac:dyDescent="0.25">
      <c r="A48" s="1">
        <v>25200</v>
      </c>
      <c r="B48" s="5">
        <v>80.319999999999993</v>
      </c>
      <c r="C48" s="5">
        <f t="shared" si="3"/>
        <v>7.0699999999999932</v>
      </c>
      <c r="D48" s="24"/>
      <c r="E48" s="5"/>
      <c r="F48" s="5"/>
      <c r="G48" s="1">
        <v>25200</v>
      </c>
      <c r="H48" s="1">
        <v>78.349999999999994</v>
      </c>
      <c r="I48" s="1">
        <f t="shared" si="1"/>
        <v>0.51999999999999602</v>
      </c>
      <c r="K48" s="5"/>
      <c r="L48" s="24"/>
      <c r="M48" s="5"/>
      <c r="N48" s="5"/>
    </row>
    <row r="49" spans="1:14" x14ac:dyDescent="0.25">
      <c r="A49" s="1">
        <v>27000</v>
      </c>
      <c r="B49" s="5">
        <v>79.900000000000006</v>
      </c>
      <c r="C49" s="5">
        <f t="shared" si="3"/>
        <v>6.6500000000000057</v>
      </c>
      <c r="D49" s="24"/>
      <c r="E49" s="5"/>
      <c r="F49" s="5"/>
      <c r="G49" s="1">
        <v>27000</v>
      </c>
      <c r="H49" s="1">
        <v>78.23</v>
      </c>
      <c r="I49" s="1">
        <f t="shared" si="1"/>
        <v>0.40000000000000568</v>
      </c>
      <c r="K49" s="5"/>
      <c r="L49" s="24"/>
      <c r="M49" s="5"/>
      <c r="N49" s="5"/>
    </row>
    <row r="50" spans="1:14" x14ac:dyDescent="0.25">
      <c r="A50" s="1">
        <v>28800</v>
      </c>
      <c r="B50" s="5">
        <v>79.62</v>
      </c>
      <c r="C50" s="5">
        <f t="shared" si="3"/>
        <v>6.3700000000000045</v>
      </c>
      <c r="D50" s="24"/>
      <c r="E50" s="5"/>
      <c r="F50" s="5"/>
      <c r="G50" s="1">
        <v>28800</v>
      </c>
      <c r="H50" s="1">
        <v>78.069999999999993</v>
      </c>
      <c r="I50" s="1">
        <f t="shared" si="1"/>
        <v>0.23999999999999488</v>
      </c>
      <c r="K50" s="5"/>
      <c r="L50" s="24"/>
      <c r="M50" s="5"/>
      <c r="N50" s="5"/>
    </row>
    <row r="51" spans="1:14" x14ac:dyDescent="0.25">
      <c r="A51" s="1">
        <v>32400</v>
      </c>
      <c r="B51" s="5">
        <v>79.400000000000006</v>
      </c>
      <c r="C51" s="5">
        <f t="shared" si="3"/>
        <v>6.1500000000000057</v>
      </c>
      <c r="D51" s="24"/>
      <c r="E51" s="5"/>
      <c r="F51" s="5"/>
      <c r="G51" s="1">
        <v>32400</v>
      </c>
      <c r="H51" s="1">
        <v>78.03</v>
      </c>
      <c r="I51" s="1">
        <f t="shared" si="1"/>
        <v>0.20000000000000284</v>
      </c>
      <c r="K51" s="5"/>
      <c r="L51" s="24"/>
      <c r="M51" s="5"/>
      <c r="N51" s="5"/>
    </row>
    <row r="52" spans="1:14" x14ac:dyDescent="0.25">
      <c r="A52" s="1">
        <v>64800</v>
      </c>
      <c r="B52" s="24">
        <v>79.239999999999995</v>
      </c>
      <c r="C52" s="5">
        <f>B52-$B$5</f>
        <v>5.9899999999999949</v>
      </c>
      <c r="D52" s="24"/>
      <c r="E52" s="5"/>
      <c r="F52" s="5"/>
      <c r="G52" s="1">
        <v>64800</v>
      </c>
      <c r="H52" s="1">
        <v>77.77</v>
      </c>
      <c r="I52" s="1">
        <f t="shared" si="1"/>
        <v>-6.0000000000002274E-2</v>
      </c>
      <c r="K52" s="5"/>
      <c r="L52" s="24"/>
      <c r="M52" s="5"/>
      <c r="N52" s="5"/>
    </row>
    <row r="53" spans="1:14" x14ac:dyDescent="0.25">
      <c r="C53" s="5"/>
      <c r="D53" s="24"/>
      <c r="E53" s="5"/>
      <c r="F53" s="5"/>
      <c r="K53" s="5"/>
      <c r="L53" s="24"/>
      <c r="M53" s="5"/>
      <c r="N53" s="5"/>
    </row>
    <row r="54" spans="1:14" x14ac:dyDescent="0.25">
      <c r="A54" s="28" t="s">
        <v>29</v>
      </c>
      <c r="C54" s="5"/>
      <c r="D54" s="24"/>
      <c r="E54" s="5"/>
      <c r="F54" s="5"/>
      <c r="K54" s="5"/>
      <c r="L54" s="24"/>
      <c r="M54" s="24"/>
      <c r="N54" s="5"/>
    </row>
    <row r="55" spans="1:14" x14ac:dyDescent="0.25">
      <c r="A55" s="29" t="s">
        <v>30</v>
      </c>
      <c r="C55" s="5"/>
      <c r="D55" s="24"/>
      <c r="E55" s="24"/>
      <c r="F55" s="5"/>
      <c r="K55" s="5"/>
      <c r="L55" s="5"/>
      <c r="M55" s="5"/>
      <c r="N55" s="5"/>
    </row>
    <row r="56" spans="1:14" x14ac:dyDescent="0.25">
      <c r="A56" s="1" t="s">
        <v>26</v>
      </c>
      <c r="B56" s="27">
        <f>MEDIAN(D8:D29)</f>
        <v>2.5669999999999998E-2</v>
      </c>
      <c r="K56" s="5"/>
      <c r="L56" s="5"/>
      <c r="M56" s="5"/>
      <c r="N56" s="5"/>
    </row>
    <row r="57" spans="1:14" x14ac:dyDescent="0.25">
      <c r="A57" s="1" t="s">
        <v>27</v>
      </c>
      <c r="B57" s="27">
        <f>AVERAGE(D8:D29)</f>
        <v>2.941590909090909E-2</v>
      </c>
    </row>
  </sheetData>
  <mergeCells count="3">
    <mergeCell ref="E18:F18"/>
    <mergeCell ref="L30:M30"/>
    <mergeCell ref="D31:E31"/>
  </mergeCells>
  <pageMargins left="0.7" right="0.7" top="0.78740157499999996" bottom="0.78740157499999996" header="0.3" footer="0.3"/>
  <pageSetup paperSize="9" orientation="portrait" horizontalDpi="1200" verticalDpi="1200" r:id="rId1"/>
  <ignoredErrors>
    <ignoredError sqref="B56:B57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5"/>
  <sheetViews>
    <sheetView zoomScale="70" zoomScaleNormal="70" workbookViewId="0">
      <selection activeCell="C22" sqref="C22"/>
    </sheetView>
  </sheetViews>
  <sheetFormatPr baseColWidth="10" defaultRowHeight="15" x14ac:dyDescent="0.25"/>
  <cols>
    <col min="1" max="1" width="11.42578125" style="1"/>
    <col min="2" max="2" width="12" style="1" bestFit="1" customWidth="1"/>
    <col min="3" max="3" width="14.140625" style="1" customWidth="1"/>
    <col min="4" max="16384" width="11.42578125" style="1"/>
  </cols>
  <sheetData>
    <row r="1" spans="1:12" ht="18.75" x14ac:dyDescent="0.3">
      <c r="A1" s="25" t="s">
        <v>19</v>
      </c>
      <c r="G1" s="25" t="s">
        <v>10</v>
      </c>
    </row>
    <row r="3" spans="1:12" x14ac:dyDescent="0.25">
      <c r="A3" s="1" t="s">
        <v>21</v>
      </c>
      <c r="B3" s="1" t="s">
        <v>22</v>
      </c>
      <c r="C3" s="1" t="s">
        <v>23</v>
      </c>
      <c r="D3" s="1" t="s">
        <v>28</v>
      </c>
      <c r="G3" s="1" t="s">
        <v>21</v>
      </c>
      <c r="H3" s="1" t="s">
        <v>22</v>
      </c>
      <c r="I3" s="1" t="s">
        <v>23</v>
      </c>
      <c r="K3" s="1" t="s">
        <v>21</v>
      </c>
      <c r="L3" s="30" t="s">
        <v>32</v>
      </c>
    </row>
    <row r="4" spans="1:12" x14ac:dyDescent="0.25">
      <c r="A4" s="1">
        <v>0</v>
      </c>
      <c r="B4" s="1">
        <v>69.98</v>
      </c>
      <c r="C4" s="1">
        <f>B4-B4</f>
        <v>0</v>
      </c>
      <c r="D4" s="1">
        <v>8.5000000000000006E-3</v>
      </c>
      <c r="E4" s="99" t="s">
        <v>33</v>
      </c>
      <c r="G4" s="1">
        <v>0</v>
      </c>
      <c r="H4" s="1">
        <v>70.48</v>
      </c>
      <c r="I4" s="1">
        <f>H4-H4</f>
        <v>0</v>
      </c>
      <c r="K4" s="1">
        <v>0</v>
      </c>
      <c r="L4" s="31">
        <v>15.8</v>
      </c>
    </row>
    <row r="5" spans="1:12" x14ac:dyDescent="0.25">
      <c r="A5" s="1">
        <v>15</v>
      </c>
      <c r="B5" s="1">
        <v>71.31</v>
      </c>
      <c r="C5" s="1">
        <f>($B$4-B5)*-1</f>
        <v>1.3299999999999983</v>
      </c>
      <c r="D5" s="1">
        <v>8.5000000000000006E-3</v>
      </c>
      <c r="E5" s="99"/>
      <c r="G5" s="1">
        <v>15</v>
      </c>
      <c r="H5" s="1">
        <v>70.52</v>
      </c>
      <c r="I5" s="1">
        <f>($H$4-H5)*-1</f>
        <v>3.9999999999992042E-2</v>
      </c>
      <c r="K5" s="1">
        <v>300</v>
      </c>
      <c r="L5" s="1">
        <v>23.9</v>
      </c>
    </row>
    <row r="6" spans="1:12" x14ac:dyDescent="0.25">
      <c r="A6" s="1">
        <v>30</v>
      </c>
      <c r="B6" s="1">
        <v>76.790000000000006</v>
      </c>
      <c r="C6" s="1">
        <f t="shared" ref="C6:C40" si="0">($B$4-B6)*-1</f>
        <v>6.8100000000000023</v>
      </c>
      <c r="D6" s="1">
        <v>8.5000000000000006E-3</v>
      </c>
      <c r="E6" s="99"/>
      <c r="G6" s="1">
        <v>30</v>
      </c>
      <c r="H6" s="1">
        <v>70.58</v>
      </c>
      <c r="I6" s="1">
        <f t="shared" ref="I6:I26" si="1">($H$4-H6)*-1</f>
        <v>9.9999999999994316E-2</v>
      </c>
      <c r="K6" s="1">
        <v>600</v>
      </c>
      <c r="L6" s="1">
        <v>24.6</v>
      </c>
    </row>
    <row r="7" spans="1:12" x14ac:dyDescent="0.25">
      <c r="A7" s="1">
        <v>120</v>
      </c>
      <c r="B7" s="1">
        <v>73.989999999999995</v>
      </c>
      <c r="C7" s="1">
        <f t="shared" si="0"/>
        <v>4.0099999999999909</v>
      </c>
      <c r="D7" s="1">
        <v>8.5000000000000006E-3</v>
      </c>
      <c r="E7" s="99"/>
      <c r="G7" s="1">
        <v>45</v>
      </c>
      <c r="H7" s="1">
        <v>70.7</v>
      </c>
      <c r="I7" s="1">
        <f t="shared" si="1"/>
        <v>0.21999999999999886</v>
      </c>
      <c r="K7" s="1">
        <v>900</v>
      </c>
      <c r="L7" s="1">
        <v>24.6</v>
      </c>
    </row>
    <row r="8" spans="1:12" x14ac:dyDescent="0.25">
      <c r="A8" s="1">
        <v>300</v>
      </c>
      <c r="B8" s="1">
        <v>75.930000000000007</v>
      </c>
      <c r="C8" s="1">
        <f t="shared" si="0"/>
        <v>5.9500000000000028</v>
      </c>
      <c r="D8" s="1">
        <v>8.5000000000000006E-3</v>
      </c>
      <c r="E8" s="99"/>
      <c r="G8" s="1">
        <v>60</v>
      </c>
      <c r="H8" s="1">
        <v>70.8</v>
      </c>
      <c r="I8" s="1">
        <f t="shared" si="1"/>
        <v>0.31999999999999318</v>
      </c>
      <c r="K8" s="1">
        <v>1200</v>
      </c>
      <c r="L8" s="1">
        <v>24.6</v>
      </c>
    </row>
    <row r="9" spans="1:12" x14ac:dyDescent="0.25">
      <c r="A9" s="1">
        <v>600</v>
      </c>
      <c r="B9" s="1">
        <v>76.73</v>
      </c>
      <c r="C9" s="1">
        <f t="shared" si="0"/>
        <v>6.75</v>
      </c>
      <c r="D9" s="1">
        <v>8.5000000000000006E-3</v>
      </c>
      <c r="E9" s="99"/>
      <c r="G9" s="1">
        <v>120</v>
      </c>
      <c r="H9" s="1">
        <v>71.010000000000005</v>
      </c>
      <c r="I9" s="1">
        <f t="shared" si="1"/>
        <v>0.53000000000000114</v>
      </c>
      <c r="K9" s="1">
        <v>1500</v>
      </c>
      <c r="L9" s="1">
        <v>24.5</v>
      </c>
    </row>
    <row r="10" spans="1:12" x14ac:dyDescent="0.25">
      <c r="A10" s="1">
        <v>900</v>
      </c>
      <c r="B10" s="1">
        <v>76.87</v>
      </c>
      <c r="C10" s="1">
        <f t="shared" si="0"/>
        <v>6.8900000000000006</v>
      </c>
      <c r="D10" s="1">
        <v>8.5000000000000006E-3</v>
      </c>
      <c r="E10" s="99"/>
      <c r="G10" s="1">
        <v>180</v>
      </c>
      <c r="H10" s="1">
        <v>71.150000000000006</v>
      </c>
      <c r="I10" s="1">
        <f t="shared" si="1"/>
        <v>0.67000000000000171</v>
      </c>
      <c r="K10" s="1">
        <v>1800</v>
      </c>
      <c r="L10" s="1">
        <v>24.5</v>
      </c>
    </row>
    <row r="11" spans="1:12" x14ac:dyDescent="0.25">
      <c r="A11" s="1">
        <v>1200</v>
      </c>
      <c r="B11" s="1">
        <v>75.28</v>
      </c>
      <c r="C11" s="1">
        <f t="shared" si="0"/>
        <v>5.2999999999999972</v>
      </c>
      <c r="D11" s="1">
        <v>9.4999999999999998E-3</v>
      </c>
      <c r="G11" s="1">
        <v>240</v>
      </c>
      <c r="H11" s="1">
        <v>71.349999999999994</v>
      </c>
      <c r="I11" s="1">
        <f t="shared" si="1"/>
        <v>0.86999999999999034</v>
      </c>
      <c r="K11" s="1">
        <v>2100</v>
      </c>
      <c r="L11" s="1">
        <v>24.6</v>
      </c>
    </row>
    <row r="12" spans="1:12" x14ac:dyDescent="0.25">
      <c r="A12" s="1">
        <v>1800</v>
      </c>
      <c r="B12" s="1">
        <v>74.69</v>
      </c>
      <c r="C12" s="1">
        <f t="shared" si="0"/>
        <v>4.7099999999999937</v>
      </c>
      <c r="D12" s="1">
        <v>7.0300000000000007E-3</v>
      </c>
      <c r="G12" s="1">
        <v>300</v>
      </c>
      <c r="H12" s="1">
        <v>71.47</v>
      </c>
      <c r="I12" s="1">
        <f t="shared" si="1"/>
        <v>0.98999999999999488</v>
      </c>
      <c r="K12" s="1">
        <v>2400</v>
      </c>
      <c r="L12" s="1">
        <v>24.7</v>
      </c>
    </row>
    <row r="13" spans="1:12" x14ac:dyDescent="0.25">
      <c r="A13" s="1">
        <v>2700</v>
      </c>
      <c r="B13" s="1">
        <v>74.954999999999998</v>
      </c>
      <c r="C13" s="1">
        <f t="shared" si="0"/>
        <v>4.9749999999999943</v>
      </c>
      <c r="D13" s="1">
        <v>6.43E-3</v>
      </c>
      <c r="G13" s="1">
        <v>480</v>
      </c>
      <c r="H13" s="1">
        <v>71.84</v>
      </c>
      <c r="I13" s="1">
        <f t="shared" si="1"/>
        <v>1.3599999999999994</v>
      </c>
      <c r="K13" s="1">
        <v>2700</v>
      </c>
      <c r="L13" s="1">
        <v>24.8</v>
      </c>
    </row>
    <row r="14" spans="1:12" x14ac:dyDescent="0.25">
      <c r="A14" s="1">
        <v>3600</v>
      </c>
      <c r="B14" s="1">
        <v>77.69</v>
      </c>
      <c r="C14" s="1">
        <f t="shared" si="0"/>
        <v>7.7099999999999937</v>
      </c>
      <c r="D14" s="1">
        <v>6.0999999999999995E-3</v>
      </c>
      <c r="G14" s="1">
        <v>600</v>
      </c>
      <c r="H14" s="1">
        <v>71.97</v>
      </c>
      <c r="I14" s="1">
        <f t="shared" si="1"/>
        <v>1.4899999999999949</v>
      </c>
      <c r="K14" s="1">
        <v>3000</v>
      </c>
      <c r="L14" s="1">
        <v>24.9</v>
      </c>
    </row>
    <row r="15" spans="1:12" x14ac:dyDescent="0.25">
      <c r="A15" s="1">
        <v>5400</v>
      </c>
      <c r="B15" s="1">
        <v>77.765000000000001</v>
      </c>
      <c r="C15" s="1">
        <f t="shared" si="0"/>
        <v>7.7849999999999966</v>
      </c>
      <c r="D15" s="1">
        <v>1.0500000000000001E-2</v>
      </c>
      <c r="G15" s="1">
        <v>720</v>
      </c>
      <c r="H15" s="1">
        <v>72.069999999999993</v>
      </c>
      <c r="I15" s="1">
        <f t="shared" si="1"/>
        <v>1.5899999999999892</v>
      </c>
      <c r="K15" s="1">
        <v>3300</v>
      </c>
      <c r="L15" s="1">
        <v>24.9</v>
      </c>
    </row>
    <row r="16" spans="1:12" x14ac:dyDescent="0.25">
      <c r="A16" s="1">
        <v>7200</v>
      </c>
      <c r="B16" s="1">
        <v>77.06</v>
      </c>
      <c r="C16" s="1">
        <f t="shared" si="0"/>
        <v>7.0799999999999983</v>
      </c>
      <c r="D16" s="1">
        <v>7.1600000000000006E-3</v>
      </c>
      <c r="G16" s="1">
        <v>900</v>
      </c>
      <c r="H16" s="1">
        <v>72.144999999999996</v>
      </c>
      <c r="I16" s="1">
        <f t="shared" si="1"/>
        <v>1.664999999999992</v>
      </c>
      <c r="K16" s="1">
        <v>3600</v>
      </c>
      <c r="L16" s="32">
        <v>27.9</v>
      </c>
    </row>
    <row r="17" spans="1:12" x14ac:dyDescent="0.25">
      <c r="A17" s="1">
        <v>10800</v>
      </c>
      <c r="B17" s="1">
        <v>76.075000000000003</v>
      </c>
      <c r="C17" s="1">
        <f t="shared" si="0"/>
        <v>6.0949999999999989</v>
      </c>
      <c r="D17" s="1">
        <v>7.0199999999999993E-3</v>
      </c>
      <c r="G17" s="1">
        <v>1800</v>
      </c>
      <c r="H17" s="1">
        <v>72.66</v>
      </c>
      <c r="I17" s="1">
        <f t="shared" si="1"/>
        <v>2.1799999999999926</v>
      </c>
      <c r="K17" s="1">
        <v>4200</v>
      </c>
      <c r="L17" s="1">
        <v>24.7</v>
      </c>
    </row>
    <row r="18" spans="1:12" x14ac:dyDescent="0.25">
      <c r="A18" s="1">
        <v>14400</v>
      </c>
      <c r="B18" s="1">
        <v>79.44</v>
      </c>
      <c r="C18" s="1">
        <f t="shared" si="0"/>
        <v>9.4599999999999937</v>
      </c>
      <c r="D18" s="1">
        <v>8.4600000000000005E-3</v>
      </c>
      <c r="G18" s="1">
        <v>2700</v>
      </c>
      <c r="H18" s="1">
        <v>72.33</v>
      </c>
      <c r="I18" s="1">
        <f t="shared" si="1"/>
        <v>1.8499999999999943</v>
      </c>
      <c r="K18" s="1">
        <v>4800</v>
      </c>
      <c r="L18" s="1">
        <v>24.9</v>
      </c>
    </row>
    <row r="19" spans="1:12" x14ac:dyDescent="0.25">
      <c r="A19" s="1">
        <v>18000</v>
      </c>
      <c r="B19" s="1">
        <v>78.8</v>
      </c>
      <c r="C19" s="1">
        <f t="shared" si="0"/>
        <v>8.8199999999999932</v>
      </c>
      <c r="D19" s="1">
        <v>7.9299999999999995E-3</v>
      </c>
      <c r="G19" s="1">
        <v>3600</v>
      </c>
      <c r="H19" s="1">
        <v>72.23</v>
      </c>
      <c r="I19" s="1">
        <f t="shared" si="1"/>
        <v>1.75</v>
      </c>
      <c r="K19" s="1">
        <v>5400</v>
      </c>
      <c r="L19" s="1">
        <v>24.9</v>
      </c>
    </row>
    <row r="20" spans="1:12" x14ac:dyDescent="0.25">
      <c r="A20" s="1">
        <v>25200</v>
      </c>
      <c r="B20" s="1">
        <v>78.81</v>
      </c>
      <c r="C20" s="1">
        <f t="shared" si="0"/>
        <v>8.8299999999999983</v>
      </c>
      <c r="D20" s="1">
        <v>1.0330000000000001E-2</v>
      </c>
      <c r="G20" s="1">
        <v>5400</v>
      </c>
      <c r="H20" s="1">
        <v>72.81</v>
      </c>
      <c r="I20" s="1">
        <f t="shared" si="1"/>
        <v>2.3299999999999983</v>
      </c>
      <c r="K20" s="1">
        <v>6000</v>
      </c>
      <c r="L20" s="1">
        <v>24.7</v>
      </c>
    </row>
    <row r="21" spans="1:12" x14ac:dyDescent="0.25">
      <c r="A21" s="1">
        <v>32400</v>
      </c>
      <c r="B21" s="1">
        <v>78.58</v>
      </c>
      <c r="C21" s="1">
        <f t="shared" si="0"/>
        <v>8.5999999999999943</v>
      </c>
      <c r="D21" s="1">
        <v>1.0330000000000001E-2</v>
      </c>
      <c r="G21" s="1">
        <v>7200</v>
      </c>
      <c r="H21" s="1">
        <v>73.12</v>
      </c>
      <c r="I21" s="1">
        <f t="shared" si="1"/>
        <v>2.6400000000000006</v>
      </c>
      <c r="K21" s="1">
        <v>6600</v>
      </c>
      <c r="L21" s="1">
        <v>24.7</v>
      </c>
    </row>
    <row r="22" spans="1:12" x14ac:dyDescent="0.25">
      <c r="A22" s="1">
        <v>35100</v>
      </c>
      <c r="B22" s="1">
        <v>78.67</v>
      </c>
      <c r="C22" s="1">
        <f t="shared" si="0"/>
        <v>8.6899999999999977</v>
      </c>
      <c r="D22" s="1">
        <v>1.0999999999999999E-2</v>
      </c>
      <c r="G22" s="1">
        <v>10800</v>
      </c>
      <c r="H22" s="1">
        <v>72.88</v>
      </c>
      <c r="I22" s="1">
        <f t="shared" si="1"/>
        <v>2.3999999999999915</v>
      </c>
      <c r="K22" s="1">
        <v>7200</v>
      </c>
      <c r="L22" s="1">
        <v>24.8</v>
      </c>
    </row>
    <row r="23" spans="1:12" x14ac:dyDescent="0.25">
      <c r="D23" s="29" t="s">
        <v>24</v>
      </c>
      <c r="G23" s="1">
        <v>14400</v>
      </c>
      <c r="H23" s="1">
        <v>73.72</v>
      </c>
      <c r="I23" s="1">
        <f t="shared" si="1"/>
        <v>3.2399999999999949</v>
      </c>
      <c r="K23" s="1">
        <v>7800</v>
      </c>
      <c r="L23" s="1">
        <v>24.9</v>
      </c>
    </row>
    <row r="24" spans="1:12" x14ac:dyDescent="0.25">
      <c r="A24" s="1">
        <v>35115</v>
      </c>
      <c r="B24" s="1">
        <v>78.48</v>
      </c>
      <c r="C24" s="1">
        <f t="shared" si="0"/>
        <v>8.5</v>
      </c>
      <c r="G24" s="1">
        <v>18000</v>
      </c>
      <c r="H24" s="1">
        <v>73.709999999999994</v>
      </c>
      <c r="I24" s="1">
        <f t="shared" si="1"/>
        <v>3.2299999999999898</v>
      </c>
      <c r="K24" s="1">
        <v>8400</v>
      </c>
      <c r="L24" s="1">
        <v>24.9</v>
      </c>
    </row>
    <row r="25" spans="1:12" x14ac:dyDescent="0.25">
      <c r="A25" s="1">
        <v>35130</v>
      </c>
      <c r="B25" s="1">
        <v>78.239999999999995</v>
      </c>
      <c r="C25" s="1">
        <f t="shared" si="0"/>
        <v>8.2599999999999909</v>
      </c>
      <c r="G25" s="1">
        <v>21600</v>
      </c>
      <c r="H25" s="1">
        <v>73.78</v>
      </c>
      <c r="I25" s="1">
        <f t="shared" si="1"/>
        <v>3.2999999999999972</v>
      </c>
      <c r="K25" s="1">
        <v>9000</v>
      </c>
      <c r="L25" s="1">
        <v>24.9</v>
      </c>
    </row>
    <row r="26" spans="1:12" x14ac:dyDescent="0.25">
      <c r="A26" s="1">
        <v>35145</v>
      </c>
      <c r="B26" s="1">
        <v>76.599999999999994</v>
      </c>
      <c r="C26" s="1">
        <f t="shared" si="0"/>
        <v>6.6199999999999903</v>
      </c>
      <c r="G26" s="1">
        <v>25200</v>
      </c>
      <c r="H26" s="1">
        <v>73.790000000000006</v>
      </c>
      <c r="I26" s="1">
        <f t="shared" si="1"/>
        <v>3.3100000000000023</v>
      </c>
      <c r="K26" s="1">
        <v>9600</v>
      </c>
      <c r="L26" s="1">
        <v>24.9</v>
      </c>
    </row>
    <row r="27" spans="1:12" x14ac:dyDescent="0.25">
      <c r="A27" s="1">
        <v>35160</v>
      </c>
      <c r="B27" s="1">
        <v>75.42</v>
      </c>
      <c r="C27" s="1">
        <f t="shared" si="0"/>
        <v>5.4399999999999977</v>
      </c>
      <c r="G27" s="1">
        <v>35100</v>
      </c>
      <c r="H27" s="1">
        <v>73.67</v>
      </c>
      <c r="I27" s="1">
        <f>($H$4-H27)*-1</f>
        <v>3.1899999999999977</v>
      </c>
      <c r="K27" s="1">
        <v>10200</v>
      </c>
      <c r="L27" s="1">
        <v>24.8</v>
      </c>
    </row>
    <row r="28" spans="1:12" x14ac:dyDescent="0.25">
      <c r="A28" s="1">
        <v>35220</v>
      </c>
      <c r="B28" s="1">
        <v>73.5</v>
      </c>
      <c r="C28" s="1">
        <f t="shared" si="0"/>
        <v>3.519999999999996</v>
      </c>
      <c r="F28" s="29" t="s">
        <v>24</v>
      </c>
      <c r="K28" s="1">
        <v>10800</v>
      </c>
      <c r="L28" s="1">
        <v>25</v>
      </c>
    </row>
    <row r="29" spans="1:12" x14ac:dyDescent="0.25">
      <c r="A29" s="1">
        <v>35280</v>
      </c>
      <c r="B29" s="1">
        <v>72.349999999999994</v>
      </c>
      <c r="C29" s="1">
        <f t="shared" si="0"/>
        <v>2.3699999999999903</v>
      </c>
      <c r="G29" s="1">
        <v>35115</v>
      </c>
      <c r="H29" s="1">
        <v>73.680000000000007</v>
      </c>
      <c r="I29" s="1">
        <f t="shared" ref="I29:I45" si="2">($H$4-H29)*-1</f>
        <v>3.2000000000000028</v>
      </c>
    </row>
    <row r="30" spans="1:12" x14ac:dyDescent="0.25">
      <c r="A30" s="1">
        <v>35400</v>
      </c>
      <c r="B30" s="1">
        <v>72.150000000000006</v>
      </c>
      <c r="C30" s="1">
        <f t="shared" si="0"/>
        <v>2.1700000000000017</v>
      </c>
      <c r="G30" s="1">
        <v>35130</v>
      </c>
      <c r="H30" s="1">
        <v>73.69</v>
      </c>
      <c r="I30" s="1">
        <f t="shared" si="2"/>
        <v>3.2099999999999937</v>
      </c>
    </row>
    <row r="31" spans="1:12" x14ac:dyDescent="0.25">
      <c r="A31" s="1">
        <v>35520</v>
      </c>
      <c r="B31" s="1">
        <v>71.900000000000006</v>
      </c>
      <c r="C31" s="1">
        <f t="shared" si="0"/>
        <v>1.9200000000000017</v>
      </c>
      <c r="G31" s="1">
        <v>35145</v>
      </c>
      <c r="H31" s="1">
        <v>73.680000000000007</v>
      </c>
      <c r="I31" s="1">
        <f t="shared" si="2"/>
        <v>3.2000000000000028</v>
      </c>
    </row>
    <row r="32" spans="1:12" x14ac:dyDescent="0.25">
      <c r="A32" s="1">
        <v>35700</v>
      </c>
      <c r="B32" s="1">
        <v>71.67</v>
      </c>
      <c r="C32" s="1">
        <f t="shared" si="0"/>
        <v>1.6899999999999977</v>
      </c>
      <c r="G32" s="1">
        <v>35160</v>
      </c>
      <c r="H32" s="1">
        <v>73.66</v>
      </c>
      <c r="I32" s="1">
        <f t="shared" si="2"/>
        <v>3.1799999999999926</v>
      </c>
    </row>
    <row r="33" spans="1:11" x14ac:dyDescent="0.25">
      <c r="A33" s="1">
        <v>36000</v>
      </c>
      <c r="B33" s="1">
        <v>71.39</v>
      </c>
      <c r="C33" s="1">
        <f t="shared" si="0"/>
        <v>1.4099999999999966</v>
      </c>
      <c r="G33" s="1">
        <v>35220</v>
      </c>
      <c r="H33" s="1">
        <v>73.349999999999994</v>
      </c>
      <c r="I33" s="1">
        <f t="shared" si="2"/>
        <v>2.8699999999999903</v>
      </c>
      <c r="K33" s="33"/>
    </row>
    <row r="34" spans="1:11" x14ac:dyDescent="0.25">
      <c r="A34" s="1">
        <v>36300</v>
      </c>
      <c r="B34" s="1">
        <v>71.290000000000006</v>
      </c>
      <c r="C34" s="1">
        <f t="shared" si="0"/>
        <v>1.3100000000000023</v>
      </c>
      <c r="G34" s="1">
        <v>35280</v>
      </c>
      <c r="H34" s="1">
        <v>73.150000000000006</v>
      </c>
      <c r="I34" s="1">
        <f t="shared" si="2"/>
        <v>2.6700000000000017</v>
      </c>
    </row>
    <row r="35" spans="1:11" x14ac:dyDescent="0.25">
      <c r="A35" s="1">
        <v>36900</v>
      </c>
      <c r="B35" s="1">
        <v>70.97</v>
      </c>
      <c r="C35" s="1">
        <f t="shared" si="0"/>
        <v>0.98999999999999488</v>
      </c>
      <c r="G35" s="1">
        <v>35400</v>
      </c>
      <c r="H35" s="1">
        <v>72.63</v>
      </c>
      <c r="I35" s="1">
        <f t="shared" si="2"/>
        <v>2.1499999999999915</v>
      </c>
    </row>
    <row r="36" spans="1:11" x14ac:dyDescent="0.25">
      <c r="A36" s="1">
        <v>37800</v>
      </c>
      <c r="B36" s="1">
        <v>70.75</v>
      </c>
      <c r="C36" s="1">
        <f t="shared" si="0"/>
        <v>0.76999999999999602</v>
      </c>
      <c r="D36" s="34"/>
      <c r="E36" s="34"/>
      <c r="G36" s="1">
        <v>35520</v>
      </c>
      <c r="H36" s="1">
        <v>72.319999999999993</v>
      </c>
      <c r="I36" s="1">
        <f t="shared" si="2"/>
        <v>1.8399999999999892</v>
      </c>
    </row>
    <row r="37" spans="1:11" x14ac:dyDescent="0.25">
      <c r="A37" s="1">
        <v>38700</v>
      </c>
      <c r="B37" s="1">
        <v>70.650000000000006</v>
      </c>
      <c r="C37" s="1">
        <f t="shared" si="0"/>
        <v>0.67000000000000171</v>
      </c>
      <c r="G37" s="1">
        <v>35700</v>
      </c>
      <c r="H37" s="1">
        <v>72.16</v>
      </c>
      <c r="I37" s="1">
        <f t="shared" si="2"/>
        <v>1.6799999999999926</v>
      </c>
    </row>
    <row r="38" spans="1:11" x14ac:dyDescent="0.25">
      <c r="A38" s="1">
        <v>40500</v>
      </c>
      <c r="B38" s="1">
        <v>70.459999999999994</v>
      </c>
      <c r="C38" s="1">
        <f t="shared" si="0"/>
        <v>0.47999999999998977</v>
      </c>
      <c r="G38" s="1">
        <v>36000</v>
      </c>
      <c r="H38" s="1">
        <v>71.819999999999993</v>
      </c>
      <c r="I38" s="1">
        <f t="shared" si="2"/>
        <v>1.3399999999999892</v>
      </c>
    </row>
    <row r="39" spans="1:11" x14ac:dyDescent="0.25">
      <c r="A39" s="1">
        <v>42300</v>
      </c>
      <c r="B39" s="1">
        <v>70.34</v>
      </c>
      <c r="C39" s="1">
        <f t="shared" si="0"/>
        <v>0.35999999999999943</v>
      </c>
      <c r="G39" s="1">
        <v>36300</v>
      </c>
      <c r="H39" s="1">
        <v>71.67</v>
      </c>
      <c r="I39" s="1">
        <f t="shared" si="2"/>
        <v>1.1899999999999977</v>
      </c>
    </row>
    <row r="40" spans="1:11" x14ac:dyDescent="0.25">
      <c r="A40" s="1">
        <v>45900</v>
      </c>
      <c r="B40" s="1">
        <v>70.22</v>
      </c>
      <c r="C40" s="1">
        <f t="shared" si="0"/>
        <v>0.23999999999999488</v>
      </c>
      <c r="G40" s="1">
        <v>36900</v>
      </c>
      <c r="H40" s="1">
        <v>71.459999999999994</v>
      </c>
      <c r="I40" s="1">
        <f t="shared" si="2"/>
        <v>0.97999999999998977</v>
      </c>
    </row>
    <row r="41" spans="1:11" x14ac:dyDescent="0.25">
      <c r="G41" s="1">
        <v>37800</v>
      </c>
      <c r="H41" s="1">
        <v>71.260000000000005</v>
      </c>
      <c r="I41" s="1">
        <f t="shared" si="2"/>
        <v>0.78000000000000114</v>
      </c>
    </row>
    <row r="42" spans="1:11" x14ac:dyDescent="0.25">
      <c r="G42" s="1">
        <v>38700</v>
      </c>
      <c r="H42" s="1">
        <v>71.150000000000006</v>
      </c>
      <c r="I42" s="1">
        <f t="shared" si="2"/>
        <v>0.67000000000000171</v>
      </c>
    </row>
    <row r="43" spans="1:11" x14ac:dyDescent="0.25">
      <c r="G43" s="1">
        <v>40500</v>
      </c>
      <c r="H43" s="1">
        <v>70.989999999999995</v>
      </c>
      <c r="I43" s="1">
        <f t="shared" si="2"/>
        <v>0.50999999999999091</v>
      </c>
    </row>
    <row r="44" spans="1:11" x14ac:dyDescent="0.25">
      <c r="G44" s="1">
        <v>42300</v>
      </c>
      <c r="H44" s="1">
        <v>70.89</v>
      </c>
      <c r="I44" s="1">
        <f t="shared" si="2"/>
        <v>0.40999999999999659</v>
      </c>
    </row>
    <row r="45" spans="1:11" x14ac:dyDescent="0.25">
      <c r="G45" s="1">
        <v>45900</v>
      </c>
      <c r="H45" s="1">
        <v>70.760000000000005</v>
      </c>
      <c r="I45" s="1">
        <f t="shared" si="2"/>
        <v>0.28000000000000114</v>
      </c>
    </row>
  </sheetData>
  <mergeCells count="1">
    <mergeCell ref="E4:E1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"/>
  <sheetViews>
    <sheetView workbookViewId="0">
      <selection activeCell="J28" sqref="J28"/>
    </sheetView>
  </sheetViews>
  <sheetFormatPr baseColWidth="10" defaultRowHeight="15" x14ac:dyDescent="0.25"/>
  <sheetData>
    <row r="1" spans="1:11" x14ac:dyDescent="0.25">
      <c r="A1" s="47" t="s">
        <v>39</v>
      </c>
      <c r="B1" s="22"/>
      <c r="C1" s="1"/>
      <c r="E1" s="47" t="s">
        <v>38</v>
      </c>
      <c r="F1" s="1"/>
      <c r="G1" s="1"/>
      <c r="H1" s="1"/>
      <c r="I1" s="47" t="s">
        <v>40</v>
      </c>
      <c r="J1" s="1"/>
      <c r="K1" s="1"/>
    </row>
    <row r="2" spans="1:11" x14ac:dyDescent="0.25">
      <c r="A2" s="47"/>
      <c r="B2" s="1"/>
      <c r="C2" s="1"/>
      <c r="E2" s="47"/>
      <c r="F2" s="1"/>
      <c r="G2" s="1"/>
      <c r="H2" s="1"/>
      <c r="I2" s="47"/>
      <c r="J2" s="1"/>
      <c r="K2" s="1"/>
    </row>
    <row r="3" spans="1:11" ht="15.75" x14ac:dyDescent="0.25">
      <c r="A3" s="26" t="s">
        <v>25</v>
      </c>
      <c r="B3" s="1"/>
      <c r="C3" s="1"/>
      <c r="E3" s="26" t="s">
        <v>25</v>
      </c>
      <c r="F3" s="1" t="s">
        <v>41</v>
      </c>
      <c r="G3" s="1"/>
      <c r="H3" s="1"/>
      <c r="I3" s="26" t="s">
        <v>25</v>
      </c>
      <c r="J3" s="1"/>
      <c r="K3" s="1"/>
    </row>
    <row r="4" spans="1:11" x14ac:dyDescent="0.25">
      <c r="A4" s="1" t="s">
        <v>21</v>
      </c>
      <c r="B4" s="1" t="s">
        <v>22</v>
      </c>
      <c r="C4" s="1" t="s">
        <v>23</v>
      </c>
      <c r="E4" s="1" t="s">
        <v>21</v>
      </c>
      <c r="F4" s="1" t="s">
        <v>22</v>
      </c>
      <c r="G4" s="1" t="s">
        <v>23</v>
      </c>
      <c r="H4" s="1"/>
      <c r="I4" s="1" t="s">
        <v>21</v>
      </c>
      <c r="J4" s="1" t="s">
        <v>22</v>
      </c>
      <c r="K4" s="1" t="s">
        <v>23</v>
      </c>
    </row>
    <row r="5" spans="1:11" x14ac:dyDescent="0.25">
      <c r="A5" s="1">
        <v>0</v>
      </c>
      <c r="B5" s="1">
        <v>61.6</v>
      </c>
      <c r="C5" s="1">
        <v>0</v>
      </c>
      <c r="E5" s="1">
        <v>0</v>
      </c>
      <c r="F5" s="1">
        <v>63.26</v>
      </c>
      <c r="G5" s="1">
        <f>F5-$F$5</f>
        <v>0</v>
      </c>
      <c r="H5" s="1"/>
      <c r="I5" s="1">
        <v>0</v>
      </c>
      <c r="J5" s="1">
        <v>41.62</v>
      </c>
      <c r="K5" s="1">
        <v>0</v>
      </c>
    </row>
    <row r="6" spans="1:11" x14ac:dyDescent="0.25">
      <c r="A6" s="1">
        <v>15</v>
      </c>
      <c r="B6" s="1">
        <v>62.2</v>
      </c>
      <c r="C6" s="1">
        <v>0.60000000000000098</v>
      </c>
      <c r="E6" s="1">
        <v>15</v>
      </c>
      <c r="F6" s="1">
        <v>64.95</v>
      </c>
      <c r="G6" s="1">
        <f t="shared" ref="G6:G18" si="0">F6-$F$5</f>
        <v>1.6900000000000048</v>
      </c>
      <c r="H6" s="1"/>
      <c r="I6" s="1">
        <v>15</v>
      </c>
      <c r="J6" s="1"/>
      <c r="K6" s="1"/>
    </row>
    <row r="7" spans="1:11" x14ac:dyDescent="0.25">
      <c r="A7" s="1">
        <v>30</v>
      </c>
      <c r="B7" s="1">
        <v>62.6</v>
      </c>
      <c r="C7" s="1">
        <v>1</v>
      </c>
      <c r="E7" s="1">
        <v>30</v>
      </c>
      <c r="F7" s="1">
        <v>64.75</v>
      </c>
      <c r="G7" s="1">
        <f t="shared" si="0"/>
        <v>1.490000000000002</v>
      </c>
      <c r="H7" s="1"/>
      <c r="I7" s="1">
        <v>30</v>
      </c>
      <c r="J7" s="1"/>
      <c r="K7" s="1"/>
    </row>
    <row r="8" spans="1:11" x14ac:dyDescent="0.25">
      <c r="A8" s="1">
        <v>60</v>
      </c>
      <c r="B8" s="1">
        <v>62.67</v>
      </c>
      <c r="C8" s="1">
        <v>1.0700000000000003</v>
      </c>
      <c r="E8" s="1">
        <v>60</v>
      </c>
      <c r="F8" s="1">
        <v>64.5</v>
      </c>
      <c r="G8" s="1">
        <f t="shared" si="0"/>
        <v>1.240000000000002</v>
      </c>
      <c r="H8" s="1"/>
      <c r="I8" s="1">
        <v>60</v>
      </c>
      <c r="J8" s="1">
        <v>42.58</v>
      </c>
      <c r="K8" s="1">
        <f>J8-$J$5</f>
        <v>0.96000000000000085</v>
      </c>
    </row>
    <row r="9" spans="1:11" x14ac:dyDescent="0.25">
      <c r="A9" s="1">
        <v>120</v>
      </c>
      <c r="B9" s="1">
        <v>62.94</v>
      </c>
      <c r="C9" s="1">
        <v>1.3399999999999963</v>
      </c>
      <c r="E9" s="1">
        <v>120</v>
      </c>
      <c r="F9" s="1">
        <v>65.56</v>
      </c>
      <c r="G9" s="1">
        <f t="shared" si="0"/>
        <v>2.3000000000000043</v>
      </c>
      <c r="H9" s="1"/>
      <c r="I9" s="1">
        <v>120</v>
      </c>
      <c r="J9" s="1">
        <v>42.78</v>
      </c>
      <c r="K9" s="1">
        <f t="shared" ref="K9:K19" si="1">J9-$J$5</f>
        <v>1.1600000000000037</v>
      </c>
    </row>
    <row r="10" spans="1:11" x14ac:dyDescent="0.25">
      <c r="A10" s="1">
        <v>240</v>
      </c>
      <c r="B10" s="1">
        <v>63.2</v>
      </c>
      <c r="C10" s="1">
        <v>1.6000000000000014</v>
      </c>
      <c r="E10" s="1">
        <v>240</v>
      </c>
      <c r="F10" s="1">
        <v>66</v>
      </c>
      <c r="G10" s="1">
        <f t="shared" si="0"/>
        <v>2.740000000000002</v>
      </c>
      <c r="H10" s="1"/>
      <c r="I10" s="1">
        <v>240</v>
      </c>
      <c r="J10" s="1">
        <v>42.94</v>
      </c>
      <c r="K10" s="1">
        <f t="shared" si="1"/>
        <v>1.3200000000000003</v>
      </c>
    </row>
    <row r="11" spans="1:11" x14ac:dyDescent="0.25">
      <c r="A11" s="1">
        <v>480</v>
      </c>
      <c r="B11" s="1">
        <v>63.5</v>
      </c>
      <c r="C11" s="1">
        <v>1.8999999999999986</v>
      </c>
      <c r="E11" s="1">
        <v>480</v>
      </c>
      <c r="F11" s="1">
        <v>69.83</v>
      </c>
      <c r="G11" s="1">
        <f t="shared" si="0"/>
        <v>6.57</v>
      </c>
      <c r="H11" s="1"/>
      <c r="I11" s="1">
        <v>480</v>
      </c>
      <c r="J11" s="1">
        <v>43.03</v>
      </c>
      <c r="K11" s="1">
        <f t="shared" si="1"/>
        <v>1.4100000000000037</v>
      </c>
    </row>
    <row r="12" spans="1:11" x14ac:dyDescent="0.25">
      <c r="A12" s="1">
        <v>900</v>
      </c>
      <c r="B12" s="1">
        <v>63.73</v>
      </c>
      <c r="C12" s="1">
        <v>2.1299999999999955</v>
      </c>
      <c r="E12" s="1">
        <v>900</v>
      </c>
      <c r="F12" s="1">
        <v>75.819999999999993</v>
      </c>
      <c r="G12" s="1">
        <f t="shared" si="0"/>
        <v>12.559999999999995</v>
      </c>
      <c r="H12" s="1"/>
      <c r="I12" s="1">
        <v>900</v>
      </c>
      <c r="J12" s="1">
        <v>43.18</v>
      </c>
      <c r="K12" s="1">
        <f t="shared" si="1"/>
        <v>1.5600000000000023</v>
      </c>
    </row>
    <row r="13" spans="1:11" x14ac:dyDescent="0.25">
      <c r="A13" s="1">
        <v>1800</v>
      </c>
      <c r="B13" s="1">
        <v>63.87</v>
      </c>
      <c r="C13" s="1">
        <v>2.269999999999996</v>
      </c>
      <c r="E13" s="1">
        <v>1800</v>
      </c>
      <c r="F13" s="1">
        <v>81.12</v>
      </c>
      <c r="G13" s="1">
        <f t="shared" si="0"/>
        <v>17.860000000000007</v>
      </c>
      <c r="H13" s="1"/>
      <c r="I13" s="1">
        <v>1800</v>
      </c>
      <c r="J13" s="1">
        <v>43.29</v>
      </c>
      <c r="K13" s="1">
        <f t="shared" si="1"/>
        <v>1.6700000000000017</v>
      </c>
    </row>
    <row r="14" spans="1:11" x14ac:dyDescent="0.25">
      <c r="A14" s="1">
        <v>3600</v>
      </c>
      <c r="B14" s="1">
        <v>63.9</v>
      </c>
      <c r="C14" s="1">
        <v>2.2999999999999972</v>
      </c>
      <c r="E14" s="1">
        <v>3600</v>
      </c>
      <c r="F14" s="48">
        <v>89.87</v>
      </c>
      <c r="G14" s="1">
        <f t="shared" si="0"/>
        <v>26.610000000000007</v>
      </c>
      <c r="H14" s="22"/>
      <c r="I14" s="1">
        <v>3600</v>
      </c>
      <c r="J14" s="1">
        <v>43.45</v>
      </c>
      <c r="K14" s="1">
        <f t="shared" si="1"/>
        <v>1.8300000000000054</v>
      </c>
    </row>
    <row r="15" spans="1:11" x14ac:dyDescent="0.25">
      <c r="A15" s="1">
        <v>5400</v>
      </c>
      <c r="B15" s="1">
        <v>63.96</v>
      </c>
      <c r="C15" s="1">
        <v>2.3599999999999994</v>
      </c>
      <c r="E15" s="1">
        <v>5400</v>
      </c>
      <c r="F15" s="1">
        <v>89.35</v>
      </c>
      <c r="G15" s="1">
        <f t="shared" si="0"/>
        <v>26.089999999999996</v>
      </c>
      <c r="H15" s="1"/>
      <c r="I15" s="1">
        <v>5400</v>
      </c>
      <c r="J15" s="1">
        <v>43.54</v>
      </c>
      <c r="K15" s="1">
        <f t="shared" si="1"/>
        <v>1.9200000000000017</v>
      </c>
    </row>
    <row r="16" spans="1:11" x14ac:dyDescent="0.25">
      <c r="A16" s="1">
        <v>7200</v>
      </c>
      <c r="B16" s="1">
        <v>63.98</v>
      </c>
      <c r="C16" s="1">
        <v>2.3799999999999955</v>
      </c>
      <c r="E16" s="1">
        <v>7200</v>
      </c>
      <c r="F16" s="1">
        <v>89.35</v>
      </c>
      <c r="G16" s="1">
        <f t="shared" si="0"/>
        <v>26.089999999999996</v>
      </c>
      <c r="H16" s="1"/>
      <c r="I16" s="1">
        <v>7200</v>
      </c>
      <c r="J16" s="1">
        <v>43.62</v>
      </c>
      <c r="K16" s="1">
        <f t="shared" si="1"/>
        <v>2</v>
      </c>
    </row>
    <row r="17" spans="1:11" x14ac:dyDescent="0.25">
      <c r="A17" s="1">
        <v>9000</v>
      </c>
      <c r="B17" s="1">
        <v>64</v>
      </c>
      <c r="C17" s="1">
        <v>2.3999999999999986</v>
      </c>
      <c r="E17" s="1">
        <v>9000</v>
      </c>
      <c r="F17" s="1">
        <v>89.35</v>
      </c>
      <c r="G17" s="1">
        <f t="shared" si="0"/>
        <v>26.089999999999996</v>
      </c>
      <c r="H17" s="1"/>
      <c r="I17" s="1">
        <v>9000</v>
      </c>
      <c r="J17" s="1">
        <v>43.62</v>
      </c>
      <c r="K17" s="1">
        <f t="shared" si="1"/>
        <v>2</v>
      </c>
    </row>
    <row r="18" spans="1:11" x14ac:dyDescent="0.25">
      <c r="A18" s="1">
        <v>10800</v>
      </c>
      <c r="B18" s="1">
        <v>64</v>
      </c>
      <c r="C18" s="1">
        <v>2.3999999999999986</v>
      </c>
      <c r="E18" s="1">
        <v>10800</v>
      </c>
      <c r="F18" s="1">
        <v>89.35</v>
      </c>
      <c r="G18" s="1">
        <f t="shared" si="0"/>
        <v>26.089999999999996</v>
      </c>
      <c r="H18" s="1"/>
      <c r="I18" s="1">
        <v>10800</v>
      </c>
      <c r="J18" s="1">
        <v>43.62</v>
      </c>
      <c r="K18" s="1">
        <f t="shared" si="1"/>
        <v>2</v>
      </c>
    </row>
    <row r="19" spans="1:11" x14ac:dyDescent="0.25">
      <c r="A19" s="1">
        <v>14400</v>
      </c>
      <c r="B19" s="1">
        <v>64</v>
      </c>
      <c r="C19" s="1">
        <v>2.3999999999999986</v>
      </c>
      <c r="I19" s="1">
        <v>14400</v>
      </c>
      <c r="J19" s="1">
        <v>43.71</v>
      </c>
      <c r="K19" s="1">
        <f t="shared" si="1"/>
        <v>2.0900000000000034</v>
      </c>
    </row>
    <row r="20" spans="1:11" x14ac:dyDescent="0.25">
      <c r="E20" t="s">
        <v>42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8"/>
  <sheetViews>
    <sheetView workbookViewId="0">
      <selection activeCell="I23" sqref="I23"/>
    </sheetView>
  </sheetViews>
  <sheetFormatPr baseColWidth="10" defaultRowHeight="12" x14ac:dyDescent="0.2"/>
  <cols>
    <col min="1" max="1" width="11.42578125" style="51"/>
    <col min="2" max="2" width="20.140625" style="52" bestFit="1" customWidth="1"/>
    <col min="3" max="3" width="16.5703125" style="52" customWidth="1"/>
    <col min="4" max="4" width="12" style="52" bestFit="1" customWidth="1"/>
    <col min="5" max="5" width="2.28515625" style="52" customWidth="1"/>
    <col min="6" max="6" width="62.85546875" style="52" bestFit="1" customWidth="1"/>
    <col min="7" max="16384" width="11.42578125" style="51"/>
  </cols>
  <sheetData>
    <row r="1" spans="1:6" ht="12.75" thickBot="1" x14ac:dyDescent="0.25"/>
    <row r="2" spans="1:6" x14ac:dyDescent="0.2">
      <c r="B2" s="53" t="s">
        <v>0</v>
      </c>
      <c r="C2" s="54"/>
      <c r="D2" s="54"/>
      <c r="E2" s="54"/>
      <c r="F2" s="55"/>
    </row>
    <row r="3" spans="1:6" x14ac:dyDescent="0.2">
      <c r="A3" s="56"/>
      <c r="B3" s="57" t="s">
        <v>51</v>
      </c>
      <c r="C3" s="58"/>
      <c r="D3" s="58"/>
      <c r="E3" s="58"/>
      <c r="F3" s="59"/>
    </row>
    <row r="4" spans="1:6" x14ac:dyDescent="0.2">
      <c r="B4" s="60" t="s">
        <v>50</v>
      </c>
      <c r="C4" s="58" t="s">
        <v>9</v>
      </c>
      <c r="D4" s="58">
        <v>150</v>
      </c>
      <c r="E4" s="58"/>
      <c r="F4" s="59"/>
    </row>
    <row r="5" spans="1:6" x14ac:dyDescent="0.2">
      <c r="B5" s="60"/>
      <c r="C5" s="58" t="s">
        <v>10</v>
      </c>
      <c r="D5" s="58">
        <v>37.14</v>
      </c>
      <c r="E5" s="58"/>
      <c r="F5" s="59"/>
    </row>
    <row r="6" spans="1:6" x14ac:dyDescent="0.2">
      <c r="B6" s="60"/>
      <c r="C6" s="58"/>
      <c r="D6" s="58"/>
      <c r="E6" s="58"/>
      <c r="F6" s="59"/>
    </row>
    <row r="7" spans="1:6" x14ac:dyDescent="0.2">
      <c r="B7" s="100" t="s">
        <v>48</v>
      </c>
      <c r="C7" s="58" t="s">
        <v>9</v>
      </c>
      <c r="D7" s="61">
        <v>1.0499999999999999E-3</v>
      </c>
      <c r="E7" s="58"/>
      <c r="F7" s="59" t="s">
        <v>45</v>
      </c>
    </row>
    <row r="8" spans="1:6" x14ac:dyDescent="0.2">
      <c r="B8" s="100"/>
      <c r="C8" s="58" t="s">
        <v>10</v>
      </c>
      <c r="D8" s="61">
        <v>1.5299999999999999E-3</v>
      </c>
      <c r="E8" s="58"/>
      <c r="F8" s="59" t="s">
        <v>45</v>
      </c>
    </row>
    <row r="9" spans="1:6" x14ac:dyDescent="0.2">
      <c r="B9" s="100"/>
      <c r="C9" s="58" t="s">
        <v>10</v>
      </c>
      <c r="D9" s="62">
        <v>1.15E-3</v>
      </c>
      <c r="E9" s="58"/>
      <c r="F9" s="59" t="s">
        <v>46</v>
      </c>
    </row>
    <row r="10" spans="1:6" x14ac:dyDescent="0.2">
      <c r="B10" s="100"/>
      <c r="C10" s="58" t="s">
        <v>10</v>
      </c>
      <c r="D10" s="62">
        <v>1.32E-3</v>
      </c>
      <c r="E10" s="58"/>
      <c r="F10" s="59" t="s">
        <v>52</v>
      </c>
    </row>
    <row r="11" spans="1:6" x14ac:dyDescent="0.2">
      <c r="B11" s="63" t="s">
        <v>49</v>
      </c>
      <c r="C11" s="64"/>
      <c r="D11" s="65">
        <f>AVERAGE(D7:D10)</f>
        <v>1.2625E-3</v>
      </c>
      <c r="E11" s="58"/>
      <c r="F11" s="59"/>
    </row>
    <row r="12" spans="1:6" s="52" customFormat="1" x14ac:dyDescent="0.2">
      <c r="B12" s="63"/>
      <c r="C12" s="64"/>
      <c r="D12" s="65"/>
      <c r="E12" s="58"/>
      <c r="F12" s="59"/>
    </row>
    <row r="13" spans="1:6" x14ac:dyDescent="0.2">
      <c r="B13" s="100" t="s">
        <v>53</v>
      </c>
      <c r="C13" s="58" t="s">
        <v>10</v>
      </c>
      <c r="D13" s="62">
        <v>2.2000000000000001E-4</v>
      </c>
      <c r="E13" s="58"/>
      <c r="F13" s="59" t="s">
        <v>45</v>
      </c>
    </row>
    <row r="14" spans="1:6" x14ac:dyDescent="0.2">
      <c r="B14" s="100"/>
      <c r="C14" s="58" t="s">
        <v>10</v>
      </c>
      <c r="D14" s="62">
        <v>8.1999999999999998E-4</v>
      </c>
      <c r="E14" s="58"/>
      <c r="F14" s="59" t="s">
        <v>43</v>
      </c>
    </row>
    <row r="15" spans="1:6" x14ac:dyDescent="0.2">
      <c r="B15" s="63" t="s">
        <v>49</v>
      </c>
      <c r="C15" s="64"/>
      <c r="D15" s="65">
        <f>AVERAGE(D13:D14)</f>
        <v>5.1999999999999995E-4</v>
      </c>
      <c r="E15" s="58"/>
      <c r="F15" s="59"/>
    </row>
    <row r="16" spans="1:6" x14ac:dyDescent="0.2">
      <c r="B16" s="60"/>
      <c r="C16" s="58"/>
      <c r="D16" s="58"/>
      <c r="E16" s="58"/>
      <c r="F16" s="59"/>
    </row>
    <row r="17" spans="2:9" x14ac:dyDescent="0.2">
      <c r="B17" s="60" t="s">
        <v>54</v>
      </c>
      <c r="C17" s="58"/>
      <c r="D17" s="58"/>
      <c r="E17" s="58"/>
      <c r="F17" s="59"/>
    </row>
    <row r="18" spans="2:9" x14ac:dyDescent="0.2">
      <c r="B18" s="63" t="s">
        <v>49</v>
      </c>
      <c r="C18" s="58" t="s">
        <v>9</v>
      </c>
      <c r="D18" s="65">
        <f>D7/D4</f>
        <v>6.9999999999999999E-6</v>
      </c>
      <c r="E18" s="58"/>
      <c r="F18" s="59"/>
    </row>
    <row r="19" spans="2:9" ht="12.75" thickBot="1" x14ac:dyDescent="0.25">
      <c r="B19" s="72" t="s">
        <v>49</v>
      </c>
      <c r="C19" s="67" t="s">
        <v>10</v>
      </c>
      <c r="D19" s="75">
        <f>AVERAGE(D8:D10)/D5</f>
        <v>3.5900197451085977E-5</v>
      </c>
      <c r="E19" s="67"/>
      <c r="F19" s="68"/>
    </row>
    <row r="20" spans="2:9" ht="12.75" thickBot="1" x14ac:dyDescent="0.25"/>
    <row r="21" spans="2:9" x14ac:dyDescent="0.2">
      <c r="B21" s="69" t="s">
        <v>44</v>
      </c>
      <c r="C21" s="70"/>
      <c r="D21" s="54"/>
      <c r="E21" s="54"/>
      <c r="F21" s="55"/>
    </row>
    <row r="22" spans="2:9" x14ac:dyDescent="0.2">
      <c r="B22" s="57" t="s">
        <v>59</v>
      </c>
      <c r="C22" s="71"/>
      <c r="D22" s="58"/>
      <c r="E22" s="58"/>
      <c r="F22" s="59"/>
    </row>
    <row r="23" spans="2:9" x14ac:dyDescent="0.2">
      <c r="B23" s="60" t="s">
        <v>50</v>
      </c>
      <c r="C23" s="58" t="s">
        <v>9</v>
      </c>
      <c r="D23" s="58">
        <v>154.02000000000001</v>
      </c>
      <c r="E23" s="58"/>
      <c r="F23" s="59"/>
    </row>
    <row r="24" spans="2:9" x14ac:dyDescent="0.2">
      <c r="B24" s="60"/>
      <c r="C24" s="58" t="s">
        <v>10</v>
      </c>
      <c r="D24" s="58">
        <v>43.46</v>
      </c>
      <c r="E24" s="58"/>
      <c r="F24" s="59"/>
    </row>
    <row r="25" spans="2:9" x14ac:dyDescent="0.2">
      <c r="B25" s="60"/>
      <c r="C25" s="58"/>
      <c r="D25" s="58"/>
      <c r="E25" s="58"/>
      <c r="F25" s="59"/>
    </row>
    <row r="26" spans="2:9" x14ac:dyDescent="0.2">
      <c r="B26" s="100" t="s">
        <v>48</v>
      </c>
      <c r="C26" s="58" t="s">
        <v>9</v>
      </c>
      <c r="D26" s="62">
        <v>1.1000000000000001E-3</v>
      </c>
      <c r="E26" s="58"/>
      <c r="F26" s="59" t="s">
        <v>45</v>
      </c>
    </row>
    <row r="27" spans="2:9" x14ac:dyDescent="0.2">
      <c r="B27" s="100"/>
      <c r="C27" s="58" t="s">
        <v>10</v>
      </c>
      <c r="D27" s="62">
        <v>3.7100000000000002E-3</v>
      </c>
      <c r="E27" s="58"/>
      <c r="F27" s="59" t="s">
        <v>45</v>
      </c>
    </row>
    <row r="28" spans="2:9" x14ac:dyDescent="0.2">
      <c r="B28" s="100"/>
      <c r="C28" s="58" t="s">
        <v>10</v>
      </c>
      <c r="D28" s="62">
        <v>2.0899999999999998E-3</v>
      </c>
      <c r="E28" s="58"/>
      <c r="F28" s="59" t="s">
        <v>46</v>
      </c>
    </row>
    <row r="29" spans="2:9" x14ac:dyDescent="0.2">
      <c r="B29" s="100"/>
      <c r="C29" s="58" t="s">
        <v>9</v>
      </c>
      <c r="D29" s="62">
        <v>1.6100000000000001E-3</v>
      </c>
      <c r="E29" s="58"/>
      <c r="F29" s="59" t="s">
        <v>47</v>
      </c>
    </row>
    <row r="30" spans="2:9" x14ac:dyDescent="0.2">
      <c r="B30" s="100"/>
      <c r="C30" s="58" t="s">
        <v>10</v>
      </c>
      <c r="D30" s="62">
        <v>4.1399999999999996E-3</v>
      </c>
      <c r="E30" s="58"/>
      <c r="F30" s="59" t="s">
        <v>47</v>
      </c>
      <c r="I30" s="84"/>
    </row>
    <row r="31" spans="2:9" x14ac:dyDescent="0.2">
      <c r="B31" s="63" t="s">
        <v>49</v>
      </c>
      <c r="C31" s="58"/>
      <c r="D31" s="65">
        <f>AVERAGE(D26:D30)</f>
        <v>2.5300000000000001E-3</v>
      </c>
      <c r="E31" s="58"/>
      <c r="F31" s="59"/>
    </row>
    <row r="32" spans="2:9" x14ac:dyDescent="0.2">
      <c r="B32" s="63"/>
      <c r="C32" s="58"/>
      <c r="D32" s="65"/>
      <c r="E32" s="58"/>
      <c r="F32" s="59"/>
    </row>
    <row r="33" spans="2:6" ht="15" customHeight="1" x14ac:dyDescent="0.2">
      <c r="B33" s="100" t="s">
        <v>53</v>
      </c>
      <c r="C33" s="58" t="s">
        <v>10</v>
      </c>
      <c r="D33" s="62">
        <v>5.96E-3</v>
      </c>
      <c r="E33" s="58"/>
      <c r="F33" s="59" t="s">
        <v>45</v>
      </c>
    </row>
    <row r="34" spans="2:6" x14ac:dyDescent="0.2">
      <c r="B34" s="100"/>
      <c r="C34" s="58" t="s">
        <v>10</v>
      </c>
      <c r="D34" s="62">
        <v>1.0396232380861644E-3</v>
      </c>
      <c r="E34" s="58"/>
      <c r="F34" s="59" t="s">
        <v>43</v>
      </c>
    </row>
    <row r="35" spans="2:6" x14ac:dyDescent="0.2">
      <c r="B35" s="63" t="s">
        <v>49</v>
      </c>
      <c r="C35" s="58"/>
      <c r="D35" s="65">
        <f>AVERAGE(D33:D34)</f>
        <v>3.4998116190430822E-3</v>
      </c>
      <c r="E35" s="58"/>
      <c r="F35" s="59"/>
    </row>
    <row r="36" spans="2:6" x14ac:dyDescent="0.2">
      <c r="B36" s="63"/>
      <c r="C36" s="58"/>
      <c r="D36" s="65"/>
      <c r="E36" s="58"/>
      <c r="F36" s="59"/>
    </row>
    <row r="37" spans="2:6" x14ac:dyDescent="0.2">
      <c r="B37" s="60" t="s">
        <v>54</v>
      </c>
      <c r="C37" s="58"/>
      <c r="D37" s="58"/>
      <c r="E37" s="58"/>
      <c r="F37" s="59"/>
    </row>
    <row r="38" spans="2:6" x14ac:dyDescent="0.2">
      <c r="B38" s="63" t="s">
        <v>49</v>
      </c>
      <c r="C38" s="58" t="s">
        <v>9</v>
      </c>
      <c r="D38" s="65">
        <f>AVERAGE(D26,D29)/D23</f>
        <v>8.7975587586027791E-6</v>
      </c>
      <c r="E38" s="58"/>
      <c r="F38" s="59"/>
    </row>
    <row r="39" spans="2:6" ht="12.75" thickBot="1" x14ac:dyDescent="0.25">
      <c r="B39" s="72" t="s">
        <v>49</v>
      </c>
      <c r="C39" s="67" t="s">
        <v>10</v>
      </c>
      <c r="D39" s="75">
        <f>AVERAGE(D27:D28,D30)/D24</f>
        <v>7.6238686915171036E-5</v>
      </c>
      <c r="E39" s="67"/>
      <c r="F39" s="68"/>
    </row>
    <row r="40" spans="2:6" ht="12.75" thickBot="1" x14ac:dyDescent="0.25">
      <c r="B40" s="73"/>
      <c r="D40" s="74"/>
    </row>
    <row r="41" spans="2:6" x14ac:dyDescent="0.2">
      <c r="B41" s="69" t="s">
        <v>39</v>
      </c>
      <c r="C41" s="54"/>
      <c r="D41" s="54"/>
      <c r="E41" s="54"/>
      <c r="F41" s="55"/>
    </row>
    <row r="42" spans="2:6" x14ac:dyDescent="0.2">
      <c r="B42" s="60" t="s">
        <v>50</v>
      </c>
      <c r="C42" s="58" t="s">
        <v>9</v>
      </c>
      <c r="D42" s="58">
        <v>98.4</v>
      </c>
      <c r="E42" s="58"/>
      <c r="F42" s="59"/>
    </row>
    <row r="43" spans="2:6" x14ac:dyDescent="0.2">
      <c r="B43" s="60"/>
      <c r="C43" s="58"/>
      <c r="D43" s="58"/>
      <c r="E43" s="58"/>
      <c r="F43" s="59"/>
    </row>
    <row r="44" spans="2:6" x14ac:dyDescent="0.2">
      <c r="B44" s="100" t="s">
        <v>48</v>
      </c>
      <c r="C44" s="101" t="s">
        <v>9</v>
      </c>
      <c r="D44" s="62">
        <v>1.1606904741453439E-3</v>
      </c>
      <c r="E44" s="58"/>
      <c r="F44" s="59" t="s">
        <v>55</v>
      </c>
    </row>
    <row r="45" spans="2:6" x14ac:dyDescent="0.2">
      <c r="B45" s="100"/>
      <c r="C45" s="101"/>
      <c r="D45" s="62">
        <v>1.2146760775939649E-3</v>
      </c>
      <c r="E45" s="58"/>
      <c r="F45" s="59" t="s">
        <v>56</v>
      </c>
    </row>
    <row r="46" spans="2:6" x14ac:dyDescent="0.2">
      <c r="B46" s="63" t="s">
        <v>49</v>
      </c>
      <c r="C46" s="58"/>
      <c r="D46" s="65">
        <f>AVERAGE(D44:D45)</f>
        <v>1.1876832758696545E-3</v>
      </c>
      <c r="E46" s="58"/>
      <c r="F46" s="59"/>
    </row>
    <row r="47" spans="2:6" x14ac:dyDescent="0.2">
      <c r="B47" s="60"/>
      <c r="C47" s="58"/>
      <c r="D47" s="58"/>
      <c r="E47" s="58"/>
      <c r="F47" s="59"/>
    </row>
    <row r="48" spans="2:6" x14ac:dyDescent="0.2">
      <c r="B48" s="60" t="s">
        <v>54</v>
      </c>
      <c r="C48" s="58" t="s">
        <v>9</v>
      </c>
      <c r="D48" s="62">
        <v>1.1795634899851055E-5</v>
      </c>
      <c r="E48" s="58"/>
      <c r="F48" s="59" t="s">
        <v>25</v>
      </c>
    </row>
    <row r="49" spans="2:6" x14ac:dyDescent="0.2">
      <c r="B49" s="60"/>
      <c r="C49" s="58"/>
      <c r="D49" s="62">
        <v>1.234426908123948E-5</v>
      </c>
      <c r="E49" s="58"/>
      <c r="F49" s="59" t="s">
        <v>24</v>
      </c>
    </row>
    <row r="50" spans="2:6" ht="12.75" thickBot="1" x14ac:dyDescent="0.25">
      <c r="B50" s="72" t="s">
        <v>49</v>
      </c>
      <c r="C50" s="67"/>
      <c r="D50" s="75">
        <f>AVERAGE(D48:D49)</f>
        <v>1.2069951990545267E-5</v>
      </c>
      <c r="E50" s="67"/>
      <c r="F50" s="68"/>
    </row>
    <row r="51" spans="2:6" ht="12.75" thickBot="1" x14ac:dyDescent="0.25"/>
    <row r="52" spans="2:6" x14ac:dyDescent="0.2">
      <c r="B52" s="69" t="s">
        <v>38</v>
      </c>
      <c r="C52" s="54"/>
      <c r="D52" s="54"/>
      <c r="E52" s="54"/>
      <c r="F52" s="55"/>
    </row>
    <row r="53" spans="2:6" x14ac:dyDescent="0.2">
      <c r="B53" s="60" t="s">
        <v>50</v>
      </c>
      <c r="C53" s="58" t="s">
        <v>9</v>
      </c>
      <c r="D53" s="76">
        <v>26.74</v>
      </c>
      <c r="E53" s="58"/>
      <c r="F53" s="77" t="s">
        <v>58</v>
      </c>
    </row>
    <row r="54" spans="2:6" x14ac:dyDescent="0.2">
      <c r="B54" s="60"/>
      <c r="C54" s="58"/>
      <c r="D54" s="58"/>
      <c r="E54" s="58"/>
      <c r="F54" s="59"/>
    </row>
    <row r="55" spans="2:6" x14ac:dyDescent="0.2">
      <c r="B55" s="100" t="s">
        <v>48</v>
      </c>
      <c r="C55" s="101" t="s">
        <v>9</v>
      </c>
      <c r="D55" s="62">
        <v>2.2027273674317005E-5</v>
      </c>
      <c r="E55" s="58"/>
      <c r="F55" s="59" t="s">
        <v>55</v>
      </c>
    </row>
    <row r="56" spans="2:6" x14ac:dyDescent="0.2">
      <c r="B56" s="100"/>
      <c r="C56" s="101"/>
      <c r="D56" s="62">
        <v>2.6180988138616782E-5</v>
      </c>
      <c r="E56" s="58"/>
      <c r="F56" s="59" t="s">
        <v>56</v>
      </c>
    </row>
    <row r="57" spans="2:6" x14ac:dyDescent="0.2">
      <c r="B57" s="63" t="s">
        <v>49</v>
      </c>
      <c r="C57" s="58"/>
      <c r="D57" s="65">
        <f>AVERAGE(D55:D56)</f>
        <v>2.4104130906466892E-5</v>
      </c>
      <c r="E57" s="58"/>
      <c r="F57" s="59"/>
    </row>
    <row r="58" spans="2:6" x14ac:dyDescent="0.2">
      <c r="B58" s="60"/>
      <c r="C58" s="58"/>
      <c r="D58" s="62"/>
      <c r="E58" s="58"/>
      <c r="F58" s="59"/>
    </row>
    <row r="59" spans="2:6" x14ac:dyDescent="0.2">
      <c r="B59" s="60" t="s">
        <v>54</v>
      </c>
      <c r="C59" s="58" t="s">
        <v>9</v>
      </c>
      <c r="D59" s="62">
        <v>8.237574298547869E-7</v>
      </c>
      <c r="E59" s="58"/>
      <c r="F59" s="59" t="s">
        <v>25</v>
      </c>
    </row>
    <row r="60" spans="2:6" x14ac:dyDescent="0.2">
      <c r="B60" s="60"/>
      <c r="C60" s="58"/>
      <c r="D60" s="62">
        <v>9.7909454519883239E-7</v>
      </c>
      <c r="E60" s="58"/>
      <c r="F60" s="59" t="s">
        <v>24</v>
      </c>
    </row>
    <row r="61" spans="2:6" ht="12.75" thickBot="1" x14ac:dyDescent="0.25">
      <c r="B61" s="72" t="s">
        <v>49</v>
      </c>
      <c r="C61" s="67"/>
      <c r="D61" s="75">
        <f>AVERAGE(D59:D60)</f>
        <v>9.014259875268097E-7</v>
      </c>
      <c r="E61" s="67"/>
      <c r="F61" s="68"/>
    </row>
    <row r="62" spans="2:6" ht="12.75" thickBot="1" x14ac:dyDescent="0.25">
      <c r="D62" s="74"/>
    </row>
    <row r="63" spans="2:6" x14ac:dyDescent="0.2">
      <c r="B63" s="69" t="s">
        <v>40</v>
      </c>
      <c r="C63" s="54"/>
      <c r="D63" s="78"/>
      <c r="E63" s="54"/>
      <c r="F63" s="79" t="s">
        <v>57</v>
      </c>
    </row>
    <row r="64" spans="2:6" x14ac:dyDescent="0.2">
      <c r="B64" s="60" t="s">
        <v>50</v>
      </c>
      <c r="C64" s="58" t="s">
        <v>9</v>
      </c>
      <c r="D64" s="80">
        <v>258.38</v>
      </c>
      <c r="E64" s="58"/>
      <c r="F64" s="59"/>
    </row>
    <row r="65" spans="2:6" x14ac:dyDescent="0.2">
      <c r="B65" s="60"/>
      <c r="C65" s="58"/>
      <c r="D65" s="62"/>
      <c r="E65" s="58"/>
      <c r="F65" s="59"/>
    </row>
    <row r="66" spans="2:6" x14ac:dyDescent="0.2">
      <c r="B66" s="81" t="s">
        <v>48</v>
      </c>
      <c r="C66" s="82" t="s">
        <v>9</v>
      </c>
      <c r="D66" s="65">
        <v>5.4247007423213951E-4</v>
      </c>
      <c r="E66" s="58"/>
      <c r="F66" s="59" t="s">
        <v>55</v>
      </c>
    </row>
    <row r="67" spans="2:6" x14ac:dyDescent="0.2">
      <c r="B67" s="81"/>
      <c r="C67" s="82"/>
      <c r="D67" s="62"/>
      <c r="E67" s="58"/>
      <c r="F67" s="59"/>
    </row>
    <row r="68" spans="2:6" ht="12.75" thickBot="1" x14ac:dyDescent="0.25">
      <c r="B68" s="66" t="s">
        <v>54</v>
      </c>
      <c r="C68" s="67" t="s">
        <v>9</v>
      </c>
      <c r="D68" s="75">
        <v>2.0995048929179486E-6</v>
      </c>
      <c r="E68" s="67"/>
      <c r="F68" s="68" t="s">
        <v>25</v>
      </c>
    </row>
  </sheetData>
  <mergeCells count="8">
    <mergeCell ref="B55:B56"/>
    <mergeCell ref="C44:C45"/>
    <mergeCell ref="C55:C56"/>
    <mergeCell ref="B13:B14"/>
    <mergeCell ref="B7:B10"/>
    <mergeCell ref="B26:B30"/>
    <mergeCell ref="B44:B45"/>
    <mergeCell ref="B33:B34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well data</vt:lpstr>
      <vt:lpstr>data Nuevo Loredo</vt:lpstr>
      <vt:lpstr>data Los Pardillo III</vt:lpstr>
      <vt:lpstr>Prueba1-4-5 Conagua</vt:lpstr>
      <vt:lpstr>summary-results</vt:lpstr>
    </vt:vector>
  </TitlesOfParts>
  <Company>Lehrstuhl für Ingenieur- und Hydrogeologie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Krienen</dc:creator>
  <cp:lastModifiedBy>Lisa Krienen</cp:lastModifiedBy>
  <dcterms:created xsi:type="dcterms:W3CDTF">2016-07-04T14:24:26Z</dcterms:created>
  <dcterms:modified xsi:type="dcterms:W3CDTF">2019-01-14T20:43:13Z</dcterms:modified>
</cp:coreProperties>
</file>